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MattiasLindström\Dropbox (LYNGSON Group)\Mattias\Internprojekt\Effektsimulering\"/>
    </mc:Choice>
  </mc:AlternateContent>
  <xr:revisionPtr revIDLastSave="0" documentId="13_ncr:1_{23B31802-BCB6-4199-B912-9809ABAD2584}" xr6:coauthVersionLast="40" xr6:coauthVersionMax="40" xr10:uidLastSave="{00000000-0000-0000-0000-000000000000}"/>
  <workbookProtection workbookAlgorithmName="SHA-512" workbookHashValue="HAtLkAkB4brSTAi7Gs996xXP1eq/QbCxk9VBY7RcSjO+cjIBTfGrmZVUXrjB2O2z75tiejb39TikkX2OvfykcQ==" workbookSaltValue="nmbX2maZyWlqRKDDCZ24Bg==" workbookSpinCount="100000" lockStructure="1"/>
  <bookViews>
    <workbookView xWindow="0" yWindow="0" windowWidth="25200" windowHeight="11760" xr2:uid="{00000000-000D-0000-FFFF-FFFF00000000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K21" i="1" l="1"/>
  <c r="K19" i="1"/>
  <c r="K17" i="1" s="1"/>
  <c r="G19" i="1" l="1"/>
  <c r="K15" i="1"/>
  <c r="G17" i="1"/>
  <c r="D14" i="1"/>
  <c r="D12" i="1"/>
  <c r="D16" i="1"/>
  <c r="D18" i="1"/>
  <c r="D15" i="1" l="1"/>
  <c r="D17" i="1"/>
  <c r="D13" i="1"/>
  <c r="D19" i="1"/>
  <c r="K13" i="1"/>
  <c r="G13" i="1" s="1"/>
  <c r="G15" i="1"/>
</calcChain>
</file>

<file path=xl/sharedStrings.xml><?xml version="1.0" encoding="utf-8"?>
<sst xmlns="http://schemas.openxmlformats.org/spreadsheetml/2006/main" count="60" uniqueCount="28">
  <si>
    <t>K</t>
  </si>
  <si>
    <t>n</t>
  </si>
  <si>
    <t>P=</t>
  </si>
  <si>
    <t>Tt (°C)</t>
  </si>
  <si>
    <t>Tr (°C)</t>
  </si>
  <si>
    <t>Trum (°C)</t>
  </si>
  <si>
    <t>W/m</t>
  </si>
  <si>
    <t>Casa Plan B600 x L1200</t>
  </si>
  <si>
    <t>Casa Plan B600 x L1800</t>
  </si>
  <si>
    <t>Casa Plan B600 x L2400</t>
  </si>
  <si>
    <t>Casa Plan B600 x L3000</t>
  </si>
  <si>
    <t>W</t>
  </si>
  <si>
    <t>l/s</t>
  </si>
  <si>
    <t>Effekt</t>
  </si>
  <si>
    <t>Flöde</t>
  </si>
  <si>
    <t>°C</t>
  </si>
  <si>
    <t>Volym</t>
  </si>
  <si>
    <t>Vikt (tom)</t>
  </si>
  <si>
    <t>kg</t>
  </si>
  <si>
    <t>l</t>
  </si>
  <si>
    <t>rörlängd</t>
  </si>
  <si>
    <t>Volym/m (12x1)</t>
  </si>
  <si>
    <t>dm3</t>
  </si>
  <si>
    <t>dm</t>
  </si>
  <si>
    <t>Panel med 12mm rör</t>
  </si>
  <si>
    <t>Beräknade effekter ovan gäller vid turbulent flöde, dvs lägst 0,02 l/s.</t>
  </si>
  <si>
    <t>Casa Plan, enl EN 14037-1, 2016-06-09, frihängande panel. V.2018-02-20</t>
  </si>
  <si>
    <t>Vid lägre flöden reduceras effekten enligt nedan.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</si>
</sst>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" fontId="0" fillId="0" borderId="0" xfId="0" applyNumberFormat="1" applyAlignment="1">
      <alignment horizontal="right" indent="4"/>
    </xf>
    <xf numFmtId="0" fontId="0" fillId="0" borderId="0" xfId="0" applyAlignment="1">
      <alignment horizontal="right"/>
    </xf>
    <xf numFmtId="0" fontId="0" fillId="2" borderId="0" xfId="0" applyFill="1" applyProtection="1">
      <protection locked="0"/>
    </xf>
    <xf numFmtId="0" fontId="0" fillId="0" borderId="0" xfId="0" applyFill="1" applyProtection="1">
      <protection locked="0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4" xfId="0" applyBorder="1"/>
    <xf numFmtId="0" fontId="0" fillId="0" borderId="5" xfId="0" applyBorder="1"/>
    <xf numFmtId="1" fontId="0" fillId="3" borderId="2" xfId="0" applyNumberFormat="1" applyFill="1" applyBorder="1" applyProtection="1">
      <protection hidden="1"/>
    </xf>
    <xf numFmtId="164" fontId="0" fillId="3" borderId="5" xfId="0" applyNumberFormat="1" applyFill="1" applyBorder="1" applyProtection="1">
      <protection hidden="1"/>
    </xf>
    <xf numFmtId="0" fontId="0" fillId="0" borderId="1" xfId="0" applyFont="1" applyBorder="1"/>
    <xf numFmtId="0" fontId="0" fillId="0" borderId="3" xfId="0" applyFill="1" applyBorder="1" applyProtection="1"/>
    <xf numFmtId="0" fontId="0" fillId="0" borderId="4" xfId="0" applyFont="1" applyBorder="1"/>
    <xf numFmtId="0" fontId="0" fillId="0" borderId="6" xfId="0" applyFill="1" applyBorder="1" applyProtection="1"/>
    <xf numFmtId="2" fontId="0" fillId="3" borderId="5" xfId="0" applyNumberForma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2" fillId="0" borderId="0" xfId="0" applyFont="1"/>
    <xf numFmtId="1" fontId="3" fillId="0" borderId="0" xfId="0" applyNumberFormat="1" applyFont="1" applyFill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[1]Blad2!$B$1</c:f>
              <c:strCache>
                <c:ptCount val="1"/>
                <c:pt idx="0">
                  <c:v>effektfaktor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[1]Blad2!$A$3:$A$8</c:f>
              <c:numCache>
                <c:formatCode>General</c:formatCode>
                <c:ptCount val="6"/>
                <c:pt idx="0">
                  <c:v>5.0000000000000001E-3</c:v>
                </c:pt>
                <c:pt idx="1">
                  <c:v>7.4999999999999997E-3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</c:numCache>
            </c:numRef>
          </c:xVal>
          <c:yVal>
            <c:numRef>
              <c:f>[1]Blad2!$B$3:$B$8</c:f>
              <c:numCache>
                <c:formatCode>General</c:formatCode>
                <c:ptCount val="6"/>
                <c:pt idx="0">
                  <c:v>0.68800283956460007</c:v>
                </c:pt>
                <c:pt idx="1">
                  <c:v>0.80170373876005674</c:v>
                </c:pt>
                <c:pt idx="2">
                  <c:v>0.87600567912920013</c:v>
                </c:pt>
                <c:pt idx="3">
                  <c:v>0.95444865120681499</c:v>
                </c:pt>
                <c:pt idx="4">
                  <c:v>1</c:v>
                </c:pt>
                <c:pt idx="5">
                  <c:v>1.0283956460009465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B5-492A-AF38-352C13AFD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3043552"/>
        <c:axId val="603046504"/>
      </c:scatterChart>
      <c:valAx>
        <c:axId val="603043552"/>
        <c:scaling>
          <c:orientation val="minMax"/>
          <c:max val="2.5000000000000005E-2"/>
          <c:min val="5.000000000000001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b="1"/>
                  <a:t>Flöde l/s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3046504"/>
        <c:crosses val="autoZero"/>
        <c:crossBetween val="midCat"/>
      </c:valAx>
      <c:valAx>
        <c:axId val="603046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b="1"/>
                  <a:t>Effektfaktor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3043552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7</xdr:col>
      <xdr:colOff>203834</xdr:colOff>
      <xdr:row>39</xdr:row>
      <xdr:rowOff>182879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FDFA569-B5AE-4491-96DA-C8C90B13B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iasLindstr&#246;m/Dropbox%20(LYNGSON%20Group)/Mattias/Reklamationer/Linne/B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</sheetNames>
    <sheetDataSet>
      <sheetData sheetId="0"/>
      <sheetData sheetId="1">
        <row r="1">
          <cell r="B1" t="str">
            <v>effektfaktor</v>
          </cell>
        </row>
        <row r="3">
          <cell r="A3">
            <v>5.0000000000000001E-3</v>
          </cell>
          <cell r="B3">
            <v>0.68800283956460007</v>
          </cell>
        </row>
        <row r="4">
          <cell r="A4">
            <v>7.4999999999999997E-3</v>
          </cell>
          <cell r="B4">
            <v>0.80170373876005674</v>
          </cell>
        </row>
        <row r="5">
          <cell r="A5">
            <v>0.01</v>
          </cell>
          <cell r="B5">
            <v>0.87600567912920013</v>
          </cell>
        </row>
        <row r="6">
          <cell r="A6">
            <v>1.4999999999999999E-2</v>
          </cell>
          <cell r="B6">
            <v>0.95444865120681499</v>
          </cell>
        </row>
        <row r="7">
          <cell r="A7">
            <v>0.02</v>
          </cell>
          <cell r="B7">
            <v>1</v>
          </cell>
        </row>
        <row r="8">
          <cell r="A8">
            <v>2.5000000000000001E-2</v>
          </cell>
          <cell r="B8">
            <v>1.0283956460009465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B11" sqref="B11"/>
    </sheetView>
  </sheetViews>
  <sheetFormatPr defaultRowHeight="14.4" x14ac:dyDescent="0.3"/>
  <cols>
    <col min="2" max="2" width="11.88671875" customWidth="1"/>
    <col min="3" max="3" width="6.88671875" customWidth="1"/>
    <col min="4" max="4" width="13.5546875" customWidth="1"/>
    <col min="5" max="5" width="5.88671875" customWidth="1"/>
    <col min="6" max="6" width="10.33203125" customWidth="1"/>
    <col min="8" max="8" width="5.44140625" customWidth="1"/>
    <col min="10" max="10" width="15.5546875" hidden="1" customWidth="1"/>
    <col min="11" max="12" width="0" hidden="1" customWidth="1"/>
    <col min="13" max="13" width="9.5546875" bestFit="1" customWidth="1"/>
  </cols>
  <sheetData>
    <row r="1" spans="1:13" x14ac:dyDescent="0.3">
      <c r="A1" s="1" t="s">
        <v>26</v>
      </c>
    </row>
    <row r="2" spans="1:13" x14ac:dyDescent="0.3">
      <c r="A2" t="s">
        <v>24</v>
      </c>
    </row>
    <row r="3" spans="1:13" hidden="1" x14ac:dyDescent="0.3">
      <c r="A3" s="1" t="s">
        <v>0</v>
      </c>
      <c r="B3">
        <v>2.78</v>
      </c>
    </row>
    <row r="4" spans="1:13" x14ac:dyDescent="0.3">
      <c r="A4" s="1"/>
    </row>
    <row r="5" spans="1:13" x14ac:dyDescent="0.3">
      <c r="A5" s="1" t="s">
        <v>3</v>
      </c>
      <c r="B5" s="4">
        <v>55</v>
      </c>
      <c r="C5" s="5" t="s">
        <v>15</v>
      </c>
    </row>
    <row r="6" spans="1:13" x14ac:dyDescent="0.3">
      <c r="A6" s="1" t="s">
        <v>4</v>
      </c>
      <c r="B6" s="4">
        <v>50</v>
      </c>
      <c r="C6" s="5" t="s">
        <v>15</v>
      </c>
    </row>
    <row r="7" spans="1:13" x14ac:dyDescent="0.3">
      <c r="A7" s="1" t="s">
        <v>5</v>
      </c>
      <c r="B7" s="4">
        <v>20</v>
      </c>
      <c r="C7" s="5" t="s">
        <v>15</v>
      </c>
    </row>
    <row r="8" spans="1:13" hidden="1" x14ac:dyDescent="0.3">
      <c r="A8" s="1" t="s">
        <v>1</v>
      </c>
      <c r="B8">
        <v>1.21</v>
      </c>
      <c r="C8" s="5"/>
    </row>
    <row r="9" spans="1:13" hidden="1" x14ac:dyDescent="0.3"/>
    <row r="10" spans="1:13" hidden="1" x14ac:dyDescent="0.3">
      <c r="B10" s="3" t="s">
        <v>2</v>
      </c>
      <c r="C10" s="3"/>
      <c r="D10" s="2">
        <f>B3*((B5+B6)/2-B7)^B8</f>
        <v>187.68244940768821</v>
      </c>
      <c r="E10" t="s">
        <v>6</v>
      </c>
    </row>
    <row r="12" spans="1:13" x14ac:dyDescent="0.3">
      <c r="A12" s="6" t="s">
        <v>7</v>
      </c>
      <c r="B12" s="7"/>
      <c r="C12" s="7" t="s">
        <v>13</v>
      </c>
      <c r="D12" s="14">
        <f>(D10*1.2)</f>
        <v>225.21893928922586</v>
      </c>
      <c r="E12" s="8" t="s">
        <v>11</v>
      </c>
      <c r="F12" s="16" t="s">
        <v>17</v>
      </c>
      <c r="G12" s="21">
        <v>4.2</v>
      </c>
      <c r="H12" s="17" t="s">
        <v>18</v>
      </c>
      <c r="M12" s="23"/>
    </row>
    <row r="13" spans="1:13" x14ac:dyDescent="0.3">
      <c r="A13" s="9"/>
      <c r="B13" s="10"/>
      <c r="C13" s="10" t="s">
        <v>14</v>
      </c>
      <c r="D13" s="15">
        <f>(D12/(1.164*(B5-B6)))/3600</f>
        <v>1.0749281180279967E-2</v>
      </c>
      <c r="E13" s="11" t="s">
        <v>12</v>
      </c>
      <c r="F13" s="18" t="s">
        <v>16</v>
      </c>
      <c r="G13" s="20">
        <f>K13*K21</f>
        <v>0.33433413750000002</v>
      </c>
      <c r="H13" s="19" t="s">
        <v>19</v>
      </c>
      <c r="J13" t="s">
        <v>20</v>
      </c>
      <c r="K13">
        <f>K15-(4*6)</f>
        <v>42.569999999999993</v>
      </c>
      <c r="L13" t="s">
        <v>23</v>
      </c>
      <c r="M13" s="23"/>
    </row>
    <row r="14" spans="1:13" x14ac:dyDescent="0.3">
      <c r="A14" s="6" t="s">
        <v>8</v>
      </c>
      <c r="B14" s="7"/>
      <c r="C14" s="7" t="s">
        <v>13</v>
      </c>
      <c r="D14" s="14">
        <f>(D10*1.8)</f>
        <v>337.82840893383877</v>
      </c>
      <c r="E14" s="8" t="s">
        <v>11</v>
      </c>
      <c r="F14" s="16" t="s">
        <v>17</v>
      </c>
      <c r="G14" s="21">
        <v>6.3</v>
      </c>
      <c r="H14" s="17" t="s">
        <v>18</v>
      </c>
      <c r="M14" s="23"/>
    </row>
    <row r="15" spans="1:13" x14ac:dyDescent="0.3">
      <c r="A15" s="9"/>
      <c r="B15" s="10"/>
      <c r="C15" s="10" t="s">
        <v>14</v>
      </c>
      <c r="D15" s="15">
        <f>(D14/(1.164*(B5-B6)))/3600</f>
        <v>1.6123921770419949E-2</v>
      </c>
      <c r="E15" s="11" t="s">
        <v>12</v>
      </c>
      <c r="F15" s="18" t="s">
        <v>16</v>
      </c>
      <c r="G15" s="20">
        <f>K15*K21</f>
        <v>0.52282413750000001</v>
      </c>
      <c r="H15" s="19" t="s">
        <v>19</v>
      </c>
      <c r="J15" t="s">
        <v>20</v>
      </c>
      <c r="K15">
        <f>K17-(4*6)</f>
        <v>66.569999999999993</v>
      </c>
      <c r="L15" t="s">
        <v>23</v>
      </c>
      <c r="M15" s="23"/>
    </row>
    <row r="16" spans="1:13" x14ac:dyDescent="0.3">
      <c r="A16" s="6" t="s">
        <v>9</v>
      </c>
      <c r="B16" s="7"/>
      <c r="C16" s="7" t="s">
        <v>13</v>
      </c>
      <c r="D16" s="14">
        <f>D10*2.4</f>
        <v>450.43787857845172</v>
      </c>
      <c r="E16" s="8" t="s">
        <v>11</v>
      </c>
      <c r="F16" s="16" t="s">
        <v>17</v>
      </c>
      <c r="G16" s="21">
        <v>8.5</v>
      </c>
      <c r="H16" s="17" t="s">
        <v>18</v>
      </c>
      <c r="M16" s="23"/>
    </row>
    <row r="17" spans="1:13" x14ac:dyDescent="0.3">
      <c r="A17" s="9"/>
      <c r="B17" s="10"/>
      <c r="C17" s="10" t="s">
        <v>14</v>
      </c>
      <c r="D17" s="15">
        <f>(D16/(1.164*(B5-B6)))/3600</f>
        <v>2.1498562360559935E-2</v>
      </c>
      <c r="E17" s="11" t="s">
        <v>12</v>
      </c>
      <c r="F17" s="18" t="s">
        <v>16</v>
      </c>
      <c r="G17" s="20">
        <f>K17*K21</f>
        <v>0.71131413750000005</v>
      </c>
      <c r="H17" s="19" t="s">
        <v>19</v>
      </c>
      <c r="J17" t="s">
        <v>20</v>
      </c>
      <c r="K17">
        <f>K19-(4*6)</f>
        <v>90.57</v>
      </c>
      <c r="L17" t="s">
        <v>23</v>
      </c>
      <c r="M17" s="23"/>
    </row>
    <row r="18" spans="1:13" x14ac:dyDescent="0.3">
      <c r="A18" s="6" t="s">
        <v>10</v>
      </c>
      <c r="B18" s="7"/>
      <c r="C18" s="7" t="s">
        <v>13</v>
      </c>
      <c r="D18" s="14">
        <f>D10*3</f>
        <v>563.04734822306466</v>
      </c>
      <c r="E18" s="8" t="s">
        <v>11</v>
      </c>
      <c r="F18" s="16" t="s">
        <v>17</v>
      </c>
      <c r="G18" s="21">
        <v>10.6</v>
      </c>
      <c r="H18" s="17" t="s">
        <v>18</v>
      </c>
      <c r="M18" s="23"/>
    </row>
    <row r="19" spans="1:13" x14ac:dyDescent="0.3">
      <c r="A19" s="12"/>
      <c r="B19" s="13"/>
      <c r="C19" s="10" t="s">
        <v>14</v>
      </c>
      <c r="D19" s="15">
        <f>(D18/(1.164*(B5-B6)))/3600</f>
        <v>2.687320295069992E-2</v>
      </c>
      <c r="E19" s="11" t="s">
        <v>12</v>
      </c>
      <c r="F19" s="18" t="s">
        <v>16</v>
      </c>
      <c r="G19" s="20">
        <f>K19*K21</f>
        <v>0.8998041375000001</v>
      </c>
      <c r="H19" s="19" t="s">
        <v>19</v>
      </c>
      <c r="J19" t="s">
        <v>20</v>
      </c>
      <c r="K19">
        <f>(26.34*4)+(3*2.25)+(1.23*2)</f>
        <v>114.57</v>
      </c>
      <c r="L19" t="s">
        <v>23</v>
      </c>
    </row>
    <row r="21" spans="1:13" x14ac:dyDescent="0.3">
      <c r="A21" s="22" t="s">
        <v>25</v>
      </c>
      <c r="J21" t="s">
        <v>21</v>
      </c>
      <c r="K21">
        <f>((3.1415*0.1*0.1)/4)</f>
        <v>7.8537500000000014E-3</v>
      </c>
      <c r="L21" t="s">
        <v>22</v>
      </c>
    </row>
    <row r="22" spans="1:13" x14ac:dyDescent="0.3">
      <c r="A22" s="22" t="s">
        <v>27</v>
      </c>
    </row>
  </sheetData>
  <sheetProtection algorithmName="SHA-512" hashValue="EyxkhxVjrmdx91tdkyoT+fIy/Ilfx93vof14qjVK4rKCUt6uw94wmkp6s1pRpfUG5Ms15FNf/uRCUnfWrSfmZQ==" saltValue="lFBltO5QTuHVHysqJm0G1w==" spinCount="100000" sheet="1" objects="1" scenarios="1"/>
  <conditionalFormatting sqref="D17">
    <cfRule type="cellIs" dxfId="3" priority="4" operator="lessThan">
      <formula>0.0199</formula>
    </cfRule>
  </conditionalFormatting>
  <conditionalFormatting sqref="D19">
    <cfRule type="cellIs" dxfId="2" priority="3" operator="lessThan">
      <formula>0.0199</formula>
    </cfRule>
  </conditionalFormatting>
  <conditionalFormatting sqref="D15">
    <cfRule type="cellIs" dxfId="1" priority="2" operator="lessThan">
      <formula>0.0199</formula>
    </cfRule>
  </conditionalFormatting>
  <conditionalFormatting sqref="D13">
    <cfRule type="cellIs" dxfId="0" priority="1" operator="lessThan">
      <formula>0.0199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Mattias Lindström</cp:lastModifiedBy>
  <cp:lastPrinted>2018-02-20T16:10:04Z</cp:lastPrinted>
  <dcterms:created xsi:type="dcterms:W3CDTF">2016-06-01T11:46:06Z</dcterms:created>
  <dcterms:modified xsi:type="dcterms:W3CDTF">2019-02-10T19:02:29Z</dcterms:modified>
</cp:coreProperties>
</file>