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ttiasLindström\Dropbox (LYNGSON Group)\Epecon AB Team folder\Effekttabeller\"/>
    </mc:Choice>
  </mc:AlternateContent>
  <xr:revisionPtr revIDLastSave="0" documentId="13_ncr:1_{79AD2D27-C372-4B6A-B317-2E4C2D055816}" xr6:coauthVersionLast="40" xr6:coauthVersionMax="40" xr10:uidLastSave="{00000000-0000-0000-0000-000000000000}"/>
  <workbookProtection workbookAlgorithmName="SHA-512" workbookHashValue="Z+gZtrSBfqKYIlEKoB8XoIo7nxqugzy9JoW/axnA0hs3bC8u5cp16RVIxZcEVEa0q6N2TesSKLAKveYk5e+iyQ==" workbookSaltValue="ej5XCHrM245umXOw4C5kWA==" workbookSpinCount="100000" lockStructure="1"/>
  <bookViews>
    <workbookView xWindow="-120" yWindow="-120" windowWidth="25440" windowHeight="15390" xr2:uid="{00000000-000D-0000-FFFF-FFFF00000000}"/>
  </bookViews>
  <sheets>
    <sheet name="PRE Plan" sheetId="1" r:id="rId1"/>
    <sheet name="Ark2" sheetId="2" state="hidden" r:id="rId2"/>
    <sheet name="Blad1" sheetId="3" state="hidden" r:id="rId3"/>
  </sheets>
  <definedNames>
    <definedName name="_xlnm.Print_Area" localSheetId="0">'PRE Plan'!$A$1:$M$140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110" i="1" l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I58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12" i="1"/>
  <c r="P10" i="3"/>
  <c r="P11" i="3"/>
  <c r="P12" i="3"/>
  <c r="P13" i="3"/>
  <c r="P14" i="3"/>
  <c r="P15" i="3"/>
  <c r="P18" i="3"/>
  <c r="P19" i="3"/>
  <c r="P20" i="3"/>
  <c r="P21" i="3"/>
  <c r="P22" i="3"/>
  <c r="P23" i="3"/>
  <c r="P24" i="3"/>
  <c r="P25" i="3"/>
  <c r="P26" i="3"/>
  <c r="P27" i="3"/>
  <c r="P28" i="3"/>
  <c r="P17" i="3"/>
  <c r="H12" i="1" l="1"/>
  <c r="H13" i="1"/>
  <c r="H14" i="1"/>
  <c r="H15" i="1"/>
  <c r="L12" i="1"/>
  <c r="L13" i="1"/>
  <c r="L14" i="1"/>
  <c r="L15" i="1"/>
  <c r="L120" i="1" l="1"/>
  <c r="H120" i="1"/>
  <c r="F122" i="1"/>
  <c r="D120" i="1"/>
  <c r="B115" i="3"/>
  <c r="C122" i="1" s="1"/>
  <c r="D115" i="3"/>
  <c r="D122" i="1" s="1"/>
  <c r="F115" i="3"/>
  <c r="E122" i="1" s="1"/>
  <c r="H115" i="3"/>
  <c r="J115" i="3"/>
  <c r="G122" i="1" s="1"/>
  <c r="L115" i="3"/>
  <c r="H122" i="1" s="1"/>
  <c r="N115" i="3"/>
  <c r="I122" i="1" s="1"/>
  <c r="R115" i="3"/>
  <c r="T115" i="3"/>
  <c r="L122" i="1" s="1"/>
  <c r="V115" i="3"/>
  <c r="M122" i="1" s="1"/>
  <c r="B113" i="3"/>
  <c r="C120" i="1" s="1"/>
  <c r="D113" i="3"/>
  <c r="F113" i="3"/>
  <c r="E120" i="1" s="1"/>
  <c r="H113" i="3"/>
  <c r="F120" i="1" s="1"/>
  <c r="J113" i="3"/>
  <c r="G120" i="1" s="1"/>
  <c r="L113" i="3"/>
  <c r="N113" i="3"/>
  <c r="I120" i="1" s="1"/>
  <c r="R113" i="3"/>
  <c r="T113" i="3"/>
  <c r="V113" i="3"/>
  <c r="M120" i="1" s="1"/>
  <c r="C99" i="1"/>
  <c r="C97" i="1"/>
  <c r="E97" i="1"/>
  <c r="G99" i="1"/>
  <c r="G97" i="1"/>
  <c r="I97" i="1"/>
  <c r="M99" i="1"/>
  <c r="L71" i="1"/>
  <c r="L69" i="1"/>
  <c r="H71" i="1"/>
  <c r="F69" i="1"/>
  <c r="D71" i="1"/>
  <c r="C48" i="1"/>
  <c r="C46" i="1"/>
  <c r="E46" i="1"/>
  <c r="H48" i="1"/>
  <c r="I46" i="1"/>
  <c r="L25" i="1"/>
  <c r="L23" i="1"/>
  <c r="F23" i="1"/>
  <c r="C25" i="1"/>
  <c r="C23" i="1"/>
  <c r="B92" i="3"/>
  <c r="D92" i="3"/>
  <c r="D99" i="1" s="1"/>
  <c r="F92" i="3"/>
  <c r="E99" i="1" s="1"/>
  <c r="H92" i="3"/>
  <c r="F99" i="1" s="1"/>
  <c r="J92" i="3"/>
  <c r="L92" i="3"/>
  <c r="H99" i="1" s="1"/>
  <c r="N92" i="3"/>
  <c r="I99" i="1" s="1"/>
  <c r="R92" i="3"/>
  <c r="T92" i="3"/>
  <c r="L99" i="1" s="1"/>
  <c r="V92" i="3"/>
  <c r="B90" i="3"/>
  <c r="D90" i="3"/>
  <c r="D97" i="1" s="1"/>
  <c r="F90" i="3"/>
  <c r="H90" i="3"/>
  <c r="F97" i="1" s="1"/>
  <c r="J90" i="3"/>
  <c r="L90" i="3"/>
  <c r="H97" i="1" s="1"/>
  <c r="N90" i="3"/>
  <c r="R90" i="3"/>
  <c r="T90" i="3"/>
  <c r="L97" i="1" s="1"/>
  <c r="V90" i="3"/>
  <c r="M97" i="1" s="1"/>
  <c r="B69" i="3"/>
  <c r="C71" i="1" s="1"/>
  <c r="D69" i="3"/>
  <c r="F69" i="3"/>
  <c r="E71" i="1" s="1"/>
  <c r="H69" i="3"/>
  <c r="F71" i="1" s="1"/>
  <c r="J69" i="3"/>
  <c r="G71" i="1" s="1"/>
  <c r="L69" i="3"/>
  <c r="N69" i="3"/>
  <c r="I71" i="1" s="1"/>
  <c r="R69" i="3"/>
  <c r="T69" i="3"/>
  <c r="V69" i="3"/>
  <c r="M71" i="1" s="1"/>
  <c r="B67" i="3"/>
  <c r="C69" i="1" s="1"/>
  <c r="D67" i="3"/>
  <c r="D69" i="1" s="1"/>
  <c r="F67" i="3"/>
  <c r="E69" i="1" s="1"/>
  <c r="H67" i="3"/>
  <c r="J67" i="3"/>
  <c r="G69" i="1" s="1"/>
  <c r="L67" i="3"/>
  <c r="H69" i="1" s="1"/>
  <c r="N67" i="3"/>
  <c r="I69" i="1" s="1"/>
  <c r="R67" i="3"/>
  <c r="T67" i="3"/>
  <c r="V67" i="3"/>
  <c r="M69" i="1" s="1"/>
  <c r="B46" i="3"/>
  <c r="D46" i="3"/>
  <c r="D48" i="1" s="1"/>
  <c r="F46" i="3"/>
  <c r="E48" i="1" s="1"/>
  <c r="H46" i="3"/>
  <c r="F48" i="1" s="1"/>
  <c r="J46" i="3"/>
  <c r="G48" i="1" s="1"/>
  <c r="L46" i="3"/>
  <c r="N46" i="3"/>
  <c r="I48" i="1" s="1"/>
  <c r="R46" i="3"/>
  <c r="T46" i="3"/>
  <c r="L48" i="1" s="1"/>
  <c r="V46" i="3"/>
  <c r="B44" i="3"/>
  <c r="D44" i="3"/>
  <c r="D46" i="1" s="1"/>
  <c r="F44" i="3"/>
  <c r="H44" i="3"/>
  <c r="F46" i="1" s="1"/>
  <c r="J44" i="3"/>
  <c r="G46" i="1" s="1"/>
  <c r="L44" i="3"/>
  <c r="H46" i="1" s="1"/>
  <c r="N44" i="3"/>
  <c r="R44" i="3"/>
  <c r="T44" i="3"/>
  <c r="L46" i="1" s="1"/>
  <c r="V44" i="3"/>
  <c r="B23" i="3"/>
  <c r="D23" i="3"/>
  <c r="F23" i="3"/>
  <c r="E25" i="1" s="1"/>
  <c r="H23" i="3"/>
  <c r="F25" i="1" s="1"/>
  <c r="J23" i="3"/>
  <c r="L23" i="3"/>
  <c r="H25" i="1" s="1"/>
  <c r="N23" i="3"/>
  <c r="T23" i="3"/>
  <c r="V23" i="3"/>
  <c r="B21" i="3"/>
  <c r="D21" i="3"/>
  <c r="F21" i="3"/>
  <c r="E23" i="1" s="1"/>
  <c r="H21" i="3"/>
  <c r="J21" i="3"/>
  <c r="L21" i="3"/>
  <c r="H23" i="1" s="1"/>
  <c r="N21" i="3"/>
  <c r="T21" i="3"/>
  <c r="V21" i="3"/>
  <c r="C18" i="1" l="1"/>
  <c r="V2" i="2" l="1"/>
  <c r="R17" i="2" s="1"/>
  <c r="R37" i="2" l="1"/>
  <c r="R15" i="2"/>
  <c r="R35" i="2"/>
  <c r="G115" i="1"/>
  <c r="G92" i="1"/>
  <c r="G64" i="1"/>
  <c r="G41" i="1"/>
  <c r="R102" i="3"/>
  <c r="K109" i="1" s="1"/>
  <c r="R103" i="3"/>
  <c r="R104" i="3"/>
  <c r="R105" i="3"/>
  <c r="R106" i="3"/>
  <c r="R110" i="3"/>
  <c r="R111" i="3"/>
  <c r="R112" i="3"/>
  <c r="R114" i="3"/>
  <c r="R116" i="3"/>
  <c r="R117" i="3"/>
  <c r="R118" i="3"/>
  <c r="R119" i="3"/>
  <c r="R120" i="3"/>
  <c r="J110" i="3"/>
  <c r="G117" i="1" s="1"/>
  <c r="J111" i="3"/>
  <c r="G118" i="1" s="1"/>
  <c r="J112" i="3"/>
  <c r="G119" i="1" s="1"/>
  <c r="J114" i="3"/>
  <c r="G121" i="1" s="1"/>
  <c r="J116" i="3"/>
  <c r="G123" i="1" s="1"/>
  <c r="J117" i="3"/>
  <c r="G124" i="1" s="1"/>
  <c r="J118" i="3"/>
  <c r="G125" i="1" s="1"/>
  <c r="J119" i="3"/>
  <c r="G126" i="1" s="1"/>
  <c r="J120" i="3"/>
  <c r="G127" i="1" s="1"/>
  <c r="J102" i="3"/>
  <c r="G109" i="1" s="1"/>
  <c r="J103" i="3"/>
  <c r="G110" i="1" s="1"/>
  <c r="J104" i="3"/>
  <c r="G111" i="1" s="1"/>
  <c r="J105" i="3"/>
  <c r="G112" i="1" s="1"/>
  <c r="J106" i="3"/>
  <c r="G113" i="1" s="1"/>
  <c r="R79" i="3"/>
  <c r="K86" i="1" s="1"/>
  <c r="R80" i="3"/>
  <c r="R81" i="3"/>
  <c r="R82" i="3"/>
  <c r="R83" i="3"/>
  <c r="R87" i="3"/>
  <c r="R88" i="3"/>
  <c r="R89" i="3"/>
  <c r="R91" i="3"/>
  <c r="R93" i="3"/>
  <c r="R94" i="3"/>
  <c r="R95" i="3"/>
  <c r="R96" i="3"/>
  <c r="R97" i="3"/>
  <c r="J87" i="3"/>
  <c r="G94" i="1" s="1"/>
  <c r="J88" i="3"/>
  <c r="G95" i="1" s="1"/>
  <c r="J89" i="3"/>
  <c r="G96" i="1" s="1"/>
  <c r="J91" i="3"/>
  <c r="G98" i="1" s="1"/>
  <c r="J93" i="3"/>
  <c r="G100" i="1" s="1"/>
  <c r="J94" i="3"/>
  <c r="G101" i="1" s="1"/>
  <c r="J95" i="3"/>
  <c r="G102" i="1" s="1"/>
  <c r="J96" i="3"/>
  <c r="G103" i="1" s="1"/>
  <c r="J97" i="3"/>
  <c r="G104" i="1" s="1"/>
  <c r="J79" i="3"/>
  <c r="G86" i="1" s="1"/>
  <c r="J80" i="3"/>
  <c r="G87" i="1" s="1"/>
  <c r="J81" i="3"/>
  <c r="G88" i="1" s="1"/>
  <c r="J82" i="3"/>
  <c r="G89" i="1" s="1"/>
  <c r="J83" i="3"/>
  <c r="G90" i="1" s="1"/>
  <c r="R56" i="3"/>
  <c r="K58" i="1" s="1"/>
  <c r="R57" i="3"/>
  <c r="R58" i="3"/>
  <c r="R59" i="3"/>
  <c r="R60" i="3"/>
  <c r="R64" i="3"/>
  <c r="R65" i="3"/>
  <c r="R66" i="3"/>
  <c r="R68" i="3"/>
  <c r="R70" i="3"/>
  <c r="R71" i="3"/>
  <c r="R72" i="3"/>
  <c r="R73" i="3"/>
  <c r="R74" i="3"/>
  <c r="J64" i="3"/>
  <c r="G66" i="1" s="1"/>
  <c r="J65" i="3"/>
  <c r="G67" i="1" s="1"/>
  <c r="J66" i="3"/>
  <c r="G68" i="1" s="1"/>
  <c r="J68" i="3"/>
  <c r="G70" i="1" s="1"/>
  <c r="J70" i="3"/>
  <c r="G72" i="1" s="1"/>
  <c r="J71" i="3"/>
  <c r="G73" i="1" s="1"/>
  <c r="J72" i="3"/>
  <c r="G74" i="1" s="1"/>
  <c r="J73" i="3"/>
  <c r="G75" i="1" s="1"/>
  <c r="J74" i="3"/>
  <c r="G76" i="1" s="1"/>
  <c r="J56" i="3"/>
  <c r="G58" i="1" s="1"/>
  <c r="J57" i="3"/>
  <c r="G59" i="1" s="1"/>
  <c r="J58" i="3"/>
  <c r="G60" i="1" s="1"/>
  <c r="J59" i="3"/>
  <c r="G61" i="1" s="1"/>
  <c r="J60" i="3"/>
  <c r="G62" i="1" s="1"/>
  <c r="R33" i="3"/>
  <c r="K35" i="1" s="1"/>
  <c r="R34" i="3"/>
  <c r="R35" i="3"/>
  <c r="R36" i="3"/>
  <c r="R37" i="3"/>
  <c r="R41" i="3"/>
  <c r="R42" i="3"/>
  <c r="R43" i="3"/>
  <c r="R45" i="3"/>
  <c r="R47" i="3"/>
  <c r="R48" i="3"/>
  <c r="R49" i="3"/>
  <c r="R50" i="3"/>
  <c r="R51" i="3"/>
  <c r="J41" i="3"/>
  <c r="G43" i="1" s="1"/>
  <c r="J42" i="3"/>
  <c r="G44" i="1" s="1"/>
  <c r="J43" i="3"/>
  <c r="G45" i="1" s="1"/>
  <c r="J45" i="3"/>
  <c r="G47" i="1" s="1"/>
  <c r="J47" i="3"/>
  <c r="G49" i="1" s="1"/>
  <c r="J48" i="3"/>
  <c r="G50" i="1" s="1"/>
  <c r="J49" i="3"/>
  <c r="G51" i="1" s="1"/>
  <c r="J50" i="3"/>
  <c r="G52" i="1" s="1"/>
  <c r="J51" i="3"/>
  <c r="G53" i="1" s="1"/>
  <c r="J33" i="3"/>
  <c r="G35" i="1" s="1"/>
  <c r="J34" i="3"/>
  <c r="G36" i="1" s="1"/>
  <c r="J35" i="3"/>
  <c r="G37" i="1" s="1"/>
  <c r="J36" i="3"/>
  <c r="G38" i="1" s="1"/>
  <c r="J37" i="3"/>
  <c r="G39" i="1" s="1"/>
  <c r="J18" i="3"/>
  <c r="J19" i="3"/>
  <c r="J20" i="3"/>
  <c r="J22" i="3"/>
  <c r="J24" i="3"/>
  <c r="J25" i="3"/>
  <c r="J26" i="3"/>
  <c r="J27" i="3"/>
  <c r="J28" i="3"/>
  <c r="J10" i="3"/>
  <c r="J11" i="3"/>
  <c r="J12" i="3"/>
  <c r="J13" i="3"/>
  <c r="J14" i="3"/>
  <c r="R109" i="3"/>
  <c r="R107" i="3"/>
  <c r="J109" i="3"/>
  <c r="G116" i="1" s="1"/>
  <c r="J107" i="3"/>
  <c r="G114" i="1" s="1"/>
  <c r="R86" i="3"/>
  <c r="R84" i="3"/>
  <c r="J86" i="3"/>
  <c r="G93" i="1" s="1"/>
  <c r="J84" i="3"/>
  <c r="G91" i="1" s="1"/>
  <c r="R63" i="3"/>
  <c r="R61" i="3"/>
  <c r="J63" i="3"/>
  <c r="G65" i="1" s="1"/>
  <c r="J61" i="3"/>
  <c r="G63" i="1" s="1"/>
  <c r="R40" i="3"/>
  <c r="R38" i="3"/>
  <c r="J40" i="3"/>
  <c r="G42" i="1" s="1"/>
  <c r="J38" i="3"/>
  <c r="G40" i="1" s="1"/>
  <c r="J17" i="3"/>
  <c r="J15" i="3"/>
  <c r="M115" i="1" l="1"/>
  <c r="L115" i="1"/>
  <c r="I115" i="1"/>
  <c r="M92" i="1"/>
  <c r="L92" i="1"/>
  <c r="I92" i="1"/>
  <c r="M64" i="1"/>
  <c r="L64" i="1"/>
  <c r="I64" i="1"/>
  <c r="M41" i="1"/>
  <c r="L41" i="1"/>
  <c r="I41" i="1"/>
  <c r="L18" i="1"/>
  <c r="V102" i="3"/>
  <c r="M109" i="1" s="1"/>
  <c r="V103" i="3"/>
  <c r="M110" i="1" s="1"/>
  <c r="V104" i="3"/>
  <c r="M111" i="1" s="1"/>
  <c r="V105" i="3"/>
  <c r="M112" i="1" s="1"/>
  <c r="V106" i="3"/>
  <c r="M113" i="1" s="1"/>
  <c r="T102" i="3"/>
  <c r="L109" i="1" s="1"/>
  <c r="T103" i="3"/>
  <c r="L110" i="1" s="1"/>
  <c r="T104" i="3"/>
  <c r="L111" i="1" s="1"/>
  <c r="T105" i="3"/>
  <c r="L112" i="1" s="1"/>
  <c r="T106" i="3"/>
  <c r="L113" i="1" s="1"/>
  <c r="N102" i="3"/>
  <c r="I109" i="1" s="1"/>
  <c r="N103" i="3"/>
  <c r="I110" i="1" s="1"/>
  <c r="N104" i="3"/>
  <c r="I111" i="1" s="1"/>
  <c r="N105" i="3"/>
  <c r="I112" i="1" s="1"/>
  <c r="N106" i="3"/>
  <c r="I113" i="1" s="1"/>
  <c r="N110" i="3"/>
  <c r="I117" i="1" s="1"/>
  <c r="N111" i="3"/>
  <c r="I118" i="1" s="1"/>
  <c r="N112" i="3"/>
  <c r="I119" i="1" s="1"/>
  <c r="N114" i="3"/>
  <c r="I121" i="1" s="1"/>
  <c r="N116" i="3"/>
  <c r="I123" i="1" s="1"/>
  <c r="N117" i="3"/>
  <c r="I124" i="1" s="1"/>
  <c r="N118" i="3"/>
  <c r="I125" i="1" s="1"/>
  <c r="N119" i="3"/>
  <c r="I126" i="1" s="1"/>
  <c r="N120" i="3"/>
  <c r="I127" i="1" s="1"/>
  <c r="T110" i="3"/>
  <c r="L117" i="1" s="1"/>
  <c r="T111" i="3"/>
  <c r="L118" i="1" s="1"/>
  <c r="T112" i="3"/>
  <c r="L119" i="1" s="1"/>
  <c r="T114" i="3"/>
  <c r="L121" i="1" s="1"/>
  <c r="T116" i="3"/>
  <c r="L123" i="1" s="1"/>
  <c r="T117" i="3"/>
  <c r="L124" i="1" s="1"/>
  <c r="T118" i="3"/>
  <c r="L125" i="1" s="1"/>
  <c r="T119" i="3"/>
  <c r="L126" i="1" s="1"/>
  <c r="T120" i="3"/>
  <c r="L127" i="1" s="1"/>
  <c r="V110" i="3"/>
  <c r="M117" i="1" s="1"/>
  <c r="V111" i="3"/>
  <c r="M118" i="1" s="1"/>
  <c r="V112" i="3"/>
  <c r="M119" i="1" s="1"/>
  <c r="V114" i="3"/>
  <c r="M121" i="1" s="1"/>
  <c r="V116" i="3"/>
  <c r="M123" i="1" s="1"/>
  <c r="V117" i="3"/>
  <c r="M124" i="1" s="1"/>
  <c r="V118" i="3"/>
  <c r="M125" i="1" s="1"/>
  <c r="V119" i="3"/>
  <c r="M126" i="1" s="1"/>
  <c r="V120" i="3"/>
  <c r="M127" i="1" s="1"/>
  <c r="N79" i="3"/>
  <c r="I86" i="1" s="1"/>
  <c r="N80" i="3"/>
  <c r="I87" i="1" s="1"/>
  <c r="N81" i="3"/>
  <c r="I88" i="1" s="1"/>
  <c r="N82" i="3"/>
  <c r="I89" i="1" s="1"/>
  <c r="N83" i="3"/>
  <c r="I90" i="1" s="1"/>
  <c r="T79" i="3"/>
  <c r="L86" i="1" s="1"/>
  <c r="T80" i="3"/>
  <c r="L87" i="1" s="1"/>
  <c r="T81" i="3"/>
  <c r="L88" i="1" s="1"/>
  <c r="T82" i="3"/>
  <c r="L89" i="1" s="1"/>
  <c r="T83" i="3"/>
  <c r="L90" i="1" s="1"/>
  <c r="V79" i="3"/>
  <c r="M86" i="1" s="1"/>
  <c r="V80" i="3"/>
  <c r="M87" i="1" s="1"/>
  <c r="V81" i="3"/>
  <c r="M88" i="1" s="1"/>
  <c r="V82" i="3"/>
  <c r="M89" i="1" s="1"/>
  <c r="V83" i="3"/>
  <c r="M90" i="1" s="1"/>
  <c r="V87" i="3"/>
  <c r="M94" i="1" s="1"/>
  <c r="V88" i="3"/>
  <c r="M95" i="1" s="1"/>
  <c r="V89" i="3"/>
  <c r="M96" i="1" s="1"/>
  <c r="V91" i="3"/>
  <c r="M98" i="1" s="1"/>
  <c r="V93" i="3"/>
  <c r="M100" i="1" s="1"/>
  <c r="V94" i="3"/>
  <c r="M101" i="1" s="1"/>
  <c r="V95" i="3"/>
  <c r="M102" i="1" s="1"/>
  <c r="V96" i="3"/>
  <c r="M103" i="1" s="1"/>
  <c r="V97" i="3"/>
  <c r="M104" i="1" s="1"/>
  <c r="T87" i="3"/>
  <c r="L94" i="1" s="1"/>
  <c r="T88" i="3"/>
  <c r="L95" i="1" s="1"/>
  <c r="T89" i="3"/>
  <c r="L96" i="1" s="1"/>
  <c r="T91" i="3"/>
  <c r="L98" i="1" s="1"/>
  <c r="T93" i="3"/>
  <c r="L100" i="1" s="1"/>
  <c r="T94" i="3"/>
  <c r="L101" i="1" s="1"/>
  <c r="T95" i="3"/>
  <c r="L102" i="1" s="1"/>
  <c r="T96" i="3"/>
  <c r="L103" i="1" s="1"/>
  <c r="T97" i="3"/>
  <c r="L104" i="1" s="1"/>
  <c r="N87" i="3"/>
  <c r="I94" i="1" s="1"/>
  <c r="N88" i="3"/>
  <c r="I95" i="1" s="1"/>
  <c r="N89" i="3"/>
  <c r="I96" i="1" s="1"/>
  <c r="N91" i="3"/>
  <c r="I98" i="1" s="1"/>
  <c r="N93" i="3"/>
  <c r="I100" i="1" s="1"/>
  <c r="N94" i="3"/>
  <c r="I101" i="1" s="1"/>
  <c r="N95" i="3"/>
  <c r="I102" i="1" s="1"/>
  <c r="N96" i="3"/>
  <c r="I103" i="1" s="1"/>
  <c r="N97" i="3"/>
  <c r="I104" i="1" s="1"/>
  <c r="V41" i="3"/>
  <c r="M43" i="1" s="1"/>
  <c r="V42" i="3"/>
  <c r="M44" i="1" s="1"/>
  <c r="V43" i="3"/>
  <c r="M45" i="1" s="1"/>
  <c r="V45" i="3"/>
  <c r="M47" i="1" s="1"/>
  <c r="V47" i="3"/>
  <c r="M49" i="1" s="1"/>
  <c r="V48" i="3"/>
  <c r="M50" i="1" s="1"/>
  <c r="V49" i="3"/>
  <c r="M51" i="1" s="1"/>
  <c r="V50" i="3"/>
  <c r="M52" i="1" s="1"/>
  <c r="V51" i="3"/>
  <c r="M53" i="1" s="1"/>
  <c r="T41" i="3"/>
  <c r="L43" i="1" s="1"/>
  <c r="T42" i="3"/>
  <c r="L44" i="1" s="1"/>
  <c r="T43" i="3"/>
  <c r="L45" i="1" s="1"/>
  <c r="T45" i="3"/>
  <c r="L47" i="1" s="1"/>
  <c r="T47" i="3"/>
  <c r="L49" i="1" s="1"/>
  <c r="T48" i="3"/>
  <c r="L50" i="1" s="1"/>
  <c r="T49" i="3"/>
  <c r="L51" i="1" s="1"/>
  <c r="T50" i="3"/>
  <c r="L52" i="1" s="1"/>
  <c r="T51" i="3"/>
  <c r="L53" i="1" s="1"/>
  <c r="N41" i="3"/>
  <c r="I43" i="1" s="1"/>
  <c r="N42" i="3"/>
  <c r="I44" i="1" s="1"/>
  <c r="N43" i="3"/>
  <c r="I45" i="1" s="1"/>
  <c r="N45" i="3"/>
  <c r="I47" i="1" s="1"/>
  <c r="N47" i="3"/>
  <c r="I49" i="1" s="1"/>
  <c r="N48" i="3"/>
  <c r="I50" i="1" s="1"/>
  <c r="N49" i="3"/>
  <c r="I51" i="1" s="1"/>
  <c r="N50" i="3"/>
  <c r="I52" i="1" s="1"/>
  <c r="N51" i="3"/>
  <c r="I53" i="1" s="1"/>
  <c r="N33" i="3"/>
  <c r="I35" i="1" s="1"/>
  <c r="N34" i="3"/>
  <c r="I36" i="1" s="1"/>
  <c r="N35" i="3"/>
  <c r="I37" i="1" s="1"/>
  <c r="N36" i="3"/>
  <c r="I38" i="1" s="1"/>
  <c r="N37" i="3"/>
  <c r="I39" i="1" s="1"/>
  <c r="V64" i="3"/>
  <c r="M66" i="1" s="1"/>
  <c r="V65" i="3"/>
  <c r="M67" i="1" s="1"/>
  <c r="V66" i="3"/>
  <c r="M68" i="1" s="1"/>
  <c r="V68" i="3"/>
  <c r="M70" i="1" s="1"/>
  <c r="V70" i="3"/>
  <c r="M72" i="1" s="1"/>
  <c r="V71" i="3"/>
  <c r="M73" i="1" s="1"/>
  <c r="V72" i="3"/>
  <c r="M74" i="1" s="1"/>
  <c r="V73" i="3"/>
  <c r="M75" i="1" s="1"/>
  <c r="V74" i="3"/>
  <c r="M76" i="1" s="1"/>
  <c r="T64" i="3"/>
  <c r="L66" i="1" s="1"/>
  <c r="T65" i="3"/>
  <c r="L67" i="1" s="1"/>
  <c r="T66" i="3"/>
  <c r="L68" i="1" s="1"/>
  <c r="T68" i="3"/>
  <c r="L70" i="1" s="1"/>
  <c r="T70" i="3"/>
  <c r="L72" i="1" s="1"/>
  <c r="T71" i="3"/>
  <c r="L73" i="1" s="1"/>
  <c r="T72" i="3"/>
  <c r="L74" i="1" s="1"/>
  <c r="T73" i="3"/>
  <c r="L75" i="1" s="1"/>
  <c r="T74" i="3"/>
  <c r="L76" i="1" s="1"/>
  <c r="N64" i="3"/>
  <c r="I66" i="1" s="1"/>
  <c r="N65" i="3"/>
  <c r="I67" i="1" s="1"/>
  <c r="N66" i="3"/>
  <c r="I68" i="1" s="1"/>
  <c r="N68" i="3"/>
  <c r="I70" i="1" s="1"/>
  <c r="N70" i="3"/>
  <c r="I72" i="1" s="1"/>
  <c r="N71" i="3"/>
  <c r="I73" i="1" s="1"/>
  <c r="N72" i="3"/>
  <c r="I74" i="1" s="1"/>
  <c r="N73" i="3"/>
  <c r="I75" i="1" s="1"/>
  <c r="N74" i="3"/>
  <c r="I76" i="1" s="1"/>
  <c r="N56" i="3"/>
  <c r="N57" i="3"/>
  <c r="I59" i="1" s="1"/>
  <c r="N58" i="3"/>
  <c r="I60" i="1" s="1"/>
  <c r="N59" i="3"/>
  <c r="I61" i="1" s="1"/>
  <c r="N60" i="3"/>
  <c r="I62" i="1" s="1"/>
  <c r="V56" i="3"/>
  <c r="M58" i="1" s="1"/>
  <c r="V57" i="3"/>
  <c r="M59" i="1" s="1"/>
  <c r="V58" i="3"/>
  <c r="M60" i="1" s="1"/>
  <c r="V59" i="3"/>
  <c r="M61" i="1" s="1"/>
  <c r="V60" i="3"/>
  <c r="M62" i="1" s="1"/>
  <c r="T56" i="3"/>
  <c r="L58" i="1" s="1"/>
  <c r="T57" i="3"/>
  <c r="L59" i="1" s="1"/>
  <c r="T58" i="3"/>
  <c r="L60" i="1" s="1"/>
  <c r="T59" i="3"/>
  <c r="L61" i="1" s="1"/>
  <c r="T60" i="3"/>
  <c r="L62" i="1" s="1"/>
  <c r="T33" i="3"/>
  <c r="L35" i="1" s="1"/>
  <c r="T34" i="3"/>
  <c r="L36" i="1" s="1"/>
  <c r="T35" i="3"/>
  <c r="L37" i="1" s="1"/>
  <c r="T36" i="3"/>
  <c r="L38" i="1" s="1"/>
  <c r="T37" i="3"/>
  <c r="L39" i="1" s="1"/>
  <c r="V33" i="3"/>
  <c r="M35" i="1" s="1"/>
  <c r="V34" i="3"/>
  <c r="M36" i="1" s="1"/>
  <c r="V35" i="3"/>
  <c r="M37" i="1" s="1"/>
  <c r="V36" i="3"/>
  <c r="M38" i="1" s="1"/>
  <c r="V37" i="3"/>
  <c r="M39" i="1" s="1"/>
  <c r="V18" i="3"/>
  <c r="V19" i="3"/>
  <c r="V20" i="3"/>
  <c r="V22" i="3"/>
  <c r="V24" i="3"/>
  <c r="V25" i="3"/>
  <c r="V26" i="3"/>
  <c r="V27" i="3"/>
  <c r="V28" i="3"/>
  <c r="V10" i="3"/>
  <c r="V11" i="3"/>
  <c r="V12" i="3"/>
  <c r="V13" i="3"/>
  <c r="V14" i="3"/>
  <c r="T18" i="3"/>
  <c r="L20" i="1" s="1"/>
  <c r="T19" i="3"/>
  <c r="L21" i="1" s="1"/>
  <c r="T20" i="3"/>
  <c r="L22" i="1" s="1"/>
  <c r="T22" i="3"/>
  <c r="L24" i="1" s="1"/>
  <c r="T24" i="3"/>
  <c r="L26" i="1" s="1"/>
  <c r="T25" i="3"/>
  <c r="L27" i="1" s="1"/>
  <c r="T26" i="3"/>
  <c r="L28" i="1" s="1"/>
  <c r="T27" i="3"/>
  <c r="L29" i="1" s="1"/>
  <c r="T28" i="3"/>
  <c r="L30" i="1" s="1"/>
  <c r="T10" i="3"/>
  <c r="T11" i="3"/>
  <c r="T12" i="3"/>
  <c r="T13" i="3"/>
  <c r="T14" i="3"/>
  <c r="L16" i="1" s="1"/>
  <c r="N18" i="3"/>
  <c r="N19" i="3"/>
  <c r="N20" i="3"/>
  <c r="N22" i="3"/>
  <c r="N24" i="3"/>
  <c r="N25" i="3"/>
  <c r="N26" i="3"/>
  <c r="N27" i="3"/>
  <c r="N28" i="3"/>
  <c r="V109" i="3"/>
  <c r="M116" i="1" s="1"/>
  <c r="V107" i="3"/>
  <c r="M114" i="1" s="1"/>
  <c r="V86" i="3"/>
  <c r="M93" i="1" s="1"/>
  <c r="V84" i="3"/>
  <c r="M91" i="1" s="1"/>
  <c r="V63" i="3"/>
  <c r="M65" i="1" s="1"/>
  <c r="V61" i="3"/>
  <c r="M63" i="1" s="1"/>
  <c r="V40" i="3"/>
  <c r="M42" i="1" s="1"/>
  <c r="V38" i="3"/>
  <c r="M40" i="1" s="1"/>
  <c r="V17" i="3"/>
  <c r="V15" i="3"/>
  <c r="T109" i="3"/>
  <c r="L116" i="1" s="1"/>
  <c r="T107" i="3"/>
  <c r="L114" i="1" s="1"/>
  <c r="T86" i="3"/>
  <c r="L93" i="1" s="1"/>
  <c r="T84" i="3"/>
  <c r="L91" i="1" s="1"/>
  <c r="T63" i="3"/>
  <c r="L65" i="1" s="1"/>
  <c r="T61" i="3"/>
  <c r="L63" i="1" s="1"/>
  <c r="T40" i="3"/>
  <c r="L42" i="1" s="1"/>
  <c r="T38" i="3"/>
  <c r="L40" i="1" s="1"/>
  <c r="T17" i="3"/>
  <c r="L19" i="1" s="1"/>
  <c r="T15" i="3"/>
  <c r="L17" i="1" s="1"/>
  <c r="N109" i="3"/>
  <c r="I116" i="1" s="1"/>
  <c r="N107" i="3"/>
  <c r="I114" i="1" s="1"/>
  <c r="N86" i="3"/>
  <c r="I93" i="1" s="1"/>
  <c r="N84" i="3"/>
  <c r="I91" i="1" s="1"/>
  <c r="N63" i="3"/>
  <c r="I65" i="1" s="1"/>
  <c r="N61" i="3"/>
  <c r="I63" i="1" s="1"/>
  <c r="N40" i="3"/>
  <c r="I42" i="1" s="1"/>
  <c r="N38" i="3"/>
  <c r="I40" i="1" s="1"/>
  <c r="N17" i="3"/>
  <c r="L84" i="3"/>
  <c r="N10" i="3"/>
  <c r="N11" i="3"/>
  <c r="N12" i="3"/>
  <c r="N13" i="3"/>
  <c r="N14" i="3"/>
  <c r="N15" i="3"/>
  <c r="H115" i="1" l="1"/>
  <c r="F115" i="1"/>
  <c r="E115" i="1"/>
  <c r="D115" i="1"/>
  <c r="C115" i="1"/>
  <c r="H92" i="1"/>
  <c r="F92" i="1"/>
  <c r="E92" i="1"/>
  <c r="D92" i="1"/>
  <c r="C92" i="1"/>
  <c r="H18" i="1"/>
  <c r="F18" i="1"/>
  <c r="E18" i="1"/>
  <c r="H41" i="1"/>
  <c r="F41" i="1"/>
  <c r="E41" i="1"/>
  <c r="D41" i="1"/>
  <c r="C41" i="1"/>
  <c r="H64" i="1"/>
  <c r="F64" i="1"/>
  <c r="E64" i="1"/>
  <c r="D64" i="1"/>
  <c r="C64" i="1"/>
  <c r="L102" i="3"/>
  <c r="H109" i="1" s="1"/>
  <c r="L103" i="3"/>
  <c r="H110" i="1" s="1"/>
  <c r="L104" i="3"/>
  <c r="H111" i="1" s="1"/>
  <c r="L105" i="3"/>
  <c r="H112" i="1" s="1"/>
  <c r="L106" i="3"/>
  <c r="H113" i="1" s="1"/>
  <c r="L110" i="3"/>
  <c r="H117" i="1" s="1"/>
  <c r="L111" i="3"/>
  <c r="H118" i="1" s="1"/>
  <c r="L112" i="3"/>
  <c r="H119" i="1" s="1"/>
  <c r="L114" i="3"/>
  <c r="H121" i="1" s="1"/>
  <c r="L116" i="3"/>
  <c r="H123" i="1" s="1"/>
  <c r="L117" i="3"/>
  <c r="H124" i="1" s="1"/>
  <c r="L118" i="3"/>
  <c r="H125" i="1" s="1"/>
  <c r="L119" i="3"/>
  <c r="H126" i="1" s="1"/>
  <c r="L120" i="3"/>
  <c r="H127" i="1" s="1"/>
  <c r="H102" i="3"/>
  <c r="F109" i="1" s="1"/>
  <c r="H103" i="3"/>
  <c r="F110" i="1" s="1"/>
  <c r="H104" i="3"/>
  <c r="F111" i="1" s="1"/>
  <c r="H105" i="3"/>
  <c r="F112" i="1" s="1"/>
  <c r="H106" i="3"/>
  <c r="F113" i="1" s="1"/>
  <c r="H110" i="3"/>
  <c r="F117" i="1" s="1"/>
  <c r="H111" i="3"/>
  <c r="F118" i="1" s="1"/>
  <c r="H112" i="3"/>
  <c r="F119" i="1" s="1"/>
  <c r="H114" i="3"/>
  <c r="F121" i="1" s="1"/>
  <c r="H116" i="3"/>
  <c r="F123" i="1" s="1"/>
  <c r="H117" i="3"/>
  <c r="F124" i="1" s="1"/>
  <c r="H118" i="3"/>
  <c r="F125" i="1" s="1"/>
  <c r="H119" i="3"/>
  <c r="F126" i="1" s="1"/>
  <c r="H120" i="3"/>
  <c r="F127" i="1" s="1"/>
  <c r="F102" i="3"/>
  <c r="E109" i="1" s="1"/>
  <c r="F103" i="3"/>
  <c r="E110" i="1" s="1"/>
  <c r="F104" i="3"/>
  <c r="E111" i="1" s="1"/>
  <c r="F105" i="3"/>
  <c r="E112" i="1" s="1"/>
  <c r="F106" i="3"/>
  <c r="E113" i="1" s="1"/>
  <c r="F110" i="3"/>
  <c r="E117" i="1" s="1"/>
  <c r="F111" i="3"/>
  <c r="E118" i="1" s="1"/>
  <c r="F112" i="3"/>
  <c r="E119" i="1" s="1"/>
  <c r="F114" i="3"/>
  <c r="E121" i="1" s="1"/>
  <c r="F116" i="3"/>
  <c r="E123" i="1" s="1"/>
  <c r="F117" i="3"/>
  <c r="E124" i="1" s="1"/>
  <c r="F118" i="3"/>
  <c r="E125" i="1" s="1"/>
  <c r="F119" i="3"/>
  <c r="E126" i="1" s="1"/>
  <c r="F120" i="3"/>
  <c r="E127" i="1" s="1"/>
  <c r="D102" i="3"/>
  <c r="D109" i="1" s="1"/>
  <c r="D103" i="3"/>
  <c r="D110" i="1" s="1"/>
  <c r="D104" i="3"/>
  <c r="D111" i="1" s="1"/>
  <c r="D105" i="3"/>
  <c r="D112" i="1" s="1"/>
  <c r="D106" i="3"/>
  <c r="D113" i="1" s="1"/>
  <c r="D110" i="3"/>
  <c r="D117" i="1" s="1"/>
  <c r="D111" i="3"/>
  <c r="D118" i="1" s="1"/>
  <c r="D112" i="3"/>
  <c r="D119" i="1" s="1"/>
  <c r="D114" i="3"/>
  <c r="D121" i="1" s="1"/>
  <c r="D116" i="3"/>
  <c r="D123" i="1" s="1"/>
  <c r="D117" i="3"/>
  <c r="D124" i="1" s="1"/>
  <c r="D118" i="3"/>
  <c r="D125" i="1" s="1"/>
  <c r="D119" i="3"/>
  <c r="D126" i="1" s="1"/>
  <c r="D120" i="3"/>
  <c r="D127" i="1" s="1"/>
  <c r="B102" i="3"/>
  <c r="C109" i="1" s="1"/>
  <c r="B103" i="3"/>
  <c r="C110" i="1" s="1"/>
  <c r="B104" i="3"/>
  <c r="C111" i="1" s="1"/>
  <c r="B105" i="3"/>
  <c r="C112" i="1" s="1"/>
  <c r="B106" i="3"/>
  <c r="C113" i="1" s="1"/>
  <c r="B110" i="3"/>
  <c r="C117" i="1" s="1"/>
  <c r="B111" i="3"/>
  <c r="C118" i="1" s="1"/>
  <c r="B112" i="3"/>
  <c r="C119" i="1" s="1"/>
  <c r="B114" i="3"/>
  <c r="C121" i="1" s="1"/>
  <c r="B116" i="3"/>
  <c r="C123" i="1" s="1"/>
  <c r="B117" i="3"/>
  <c r="C124" i="1" s="1"/>
  <c r="B118" i="3"/>
  <c r="C125" i="1" s="1"/>
  <c r="B119" i="3"/>
  <c r="C126" i="1" s="1"/>
  <c r="B120" i="3"/>
  <c r="C127" i="1" s="1"/>
  <c r="L107" i="3"/>
  <c r="H114" i="1" s="1"/>
  <c r="L109" i="3"/>
  <c r="H116" i="1" s="1"/>
  <c r="H109" i="3"/>
  <c r="F116" i="1" s="1"/>
  <c r="H107" i="3"/>
  <c r="F114" i="1" s="1"/>
  <c r="F107" i="3"/>
  <c r="E114" i="1" s="1"/>
  <c r="F109" i="3"/>
  <c r="E116" i="1" s="1"/>
  <c r="D109" i="3"/>
  <c r="D116" i="1" s="1"/>
  <c r="D107" i="3"/>
  <c r="D114" i="1" s="1"/>
  <c r="B107" i="3"/>
  <c r="C114" i="1" s="1"/>
  <c r="B109" i="3"/>
  <c r="C116" i="1" s="1"/>
  <c r="L79" i="3"/>
  <c r="H86" i="1" s="1"/>
  <c r="L80" i="3"/>
  <c r="H87" i="1" s="1"/>
  <c r="L81" i="3"/>
  <c r="H88" i="1" s="1"/>
  <c r="L82" i="3"/>
  <c r="H89" i="1" s="1"/>
  <c r="L83" i="3"/>
  <c r="H90" i="1" s="1"/>
  <c r="L87" i="3"/>
  <c r="H94" i="1" s="1"/>
  <c r="L88" i="3"/>
  <c r="H95" i="1" s="1"/>
  <c r="L89" i="3"/>
  <c r="H96" i="1" s="1"/>
  <c r="L91" i="3"/>
  <c r="H98" i="1" s="1"/>
  <c r="L93" i="3"/>
  <c r="H100" i="1" s="1"/>
  <c r="L94" i="3"/>
  <c r="H101" i="1" s="1"/>
  <c r="L95" i="3"/>
  <c r="H102" i="1" s="1"/>
  <c r="L96" i="3"/>
  <c r="H103" i="1" s="1"/>
  <c r="L97" i="3"/>
  <c r="H104" i="1" s="1"/>
  <c r="H79" i="3"/>
  <c r="F86" i="1" s="1"/>
  <c r="H80" i="3"/>
  <c r="F87" i="1" s="1"/>
  <c r="H81" i="3"/>
  <c r="F88" i="1" s="1"/>
  <c r="H82" i="3"/>
  <c r="F89" i="1" s="1"/>
  <c r="H83" i="3"/>
  <c r="F90" i="1" s="1"/>
  <c r="H87" i="3"/>
  <c r="F94" i="1" s="1"/>
  <c r="H88" i="3"/>
  <c r="F95" i="1" s="1"/>
  <c r="H89" i="3"/>
  <c r="F96" i="1" s="1"/>
  <c r="H91" i="3"/>
  <c r="F98" i="1" s="1"/>
  <c r="H93" i="3"/>
  <c r="F100" i="1" s="1"/>
  <c r="H94" i="3"/>
  <c r="F101" i="1" s="1"/>
  <c r="H95" i="3"/>
  <c r="F102" i="1" s="1"/>
  <c r="H96" i="3"/>
  <c r="F103" i="1" s="1"/>
  <c r="H97" i="3"/>
  <c r="F104" i="1" s="1"/>
  <c r="F79" i="3"/>
  <c r="E86" i="1" s="1"/>
  <c r="F80" i="3"/>
  <c r="E87" i="1" s="1"/>
  <c r="F81" i="3"/>
  <c r="E88" i="1" s="1"/>
  <c r="F82" i="3"/>
  <c r="E89" i="1" s="1"/>
  <c r="F83" i="3"/>
  <c r="E90" i="1" s="1"/>
  <c r="F87" i="3"/>
  <c r="E94" i="1" s="1"/>
  <c r="F88" i="3"/>
  <c r="E95" i="1" s="1"/>
  <c r="F89" i="3"/>
  <c r="E96" i="1" s="1"/>
  <c r="F91" i="3"/>
  <c r="E98" i="1" s="1"/>
  <c r="F93" i="3"/>
  <c r="E100" i="1" s="1"/>
  <c r="F94" i="3"/>
  <c r="E101" i="1" s="1"/>
  <c r="F95" i="3"/>
  <c r="E102" i="1" s="1"/>
  <c r="F96" i="3"/>
  <c r="E103" i="1" s="1"/>
  <c r="F97" i="3"/>
  <c r="E104" i="1" s="1"/>
  <c r="D79" i="3"/>
  <c r="D86" i="1" s="1"/>
  <c r="D80" i="3"/>
  <c r="D87" i="1" s="1"/>
  <c r="D81" i="3"/>
  <c r="D88" i="1" s="1"/>
  <c r="D82" i="3"/>
  <c r="D89" i="1" s="1"/>
  <c r="D83" i="3"/>
  <c r="D90" i="1" s="1"/>
  <c r="D87" i="3"/>
  <c r="D94" i="1" s="1"/>
  <c r="D88" i="3"/>
  <c r="D95" i="1" s="1"/>
  <c r="D89" i="3"/>
  <c r="D96" i="1" s="1"/>
  <c r="D91" i="3"/>
  <c r="D98" i="1" s="1"/>
  <c r="D93" i="3"/>
  <c r="D100" i="1" s="1"/>
  <c r="D94" i="3"/>
  <c r="D101" i="1" s="1"/>
  <c r="D95" i="3"/>
  <c r="D102" i="1" s="1"/>
  <c r="D96" i="3"/>
  <c r="D103" i="1" s="1"/>
  <c r="D97" i="3"/>
  <c r="D104" i="1" s="1"/>
  <c r="B79" i="3"/>
  <c r="C86" i="1" s="1"/>
  <c r="B80" i="3"/>
  <c r="C87" i="1" s="1"/>
  <c r="B81" i="3"/>
  <c r="C88" i="1" s="1"/>
  <c r="B82" i="3"/>
  <c r="C89" i="1" s="1"/>
  <c r="B83" i="3"/>
  <c r="C90" i="1" s="1"/>
  <c r="B97" i="3"/>
  <c r="C104" i="1" s="1"/>
  <c r="B87" i="3"/>
  <c r="C94" i="1" s="1"/>
  <c r="B88" i="3"/>
  <c r="C95" i="1" s="1"/>
  <c r="B89" i="3"/>
  <c r="C96" i="1" s="1"/>
  <c r="B91" i="3"/>
  <c r="C98" i="1" s="1"/>
  <c r="B93" i="3"/>
  <c r="C100" i="1" s="1"/>
  <c r="B94" i="3"/>
  <c r="C101" i="1" s="1"/>
  <c r="B95" i="3"/>
  <c r="C102" i="1" s="1"/>
  <c r="B96" i="3"/>
  <c r="C103" i="1" s="1"/>
  <c r="L86" i="3"/>
  <c r="H93" i="1" s="1"/>
  <c r="H91" i="1"/>
  <c r="H86" i="3"/>
  <c r="F93" i="1" s="1"/>
  <c r="H84" i="3"/>
  <c r="F91" i="1" s="1"/>
  <c r="F84" i="3"/>
  <c r="E91" i="1" s="1"/>
  <c r="F86" i="3"/>
  <c r="E93" i="1" s="1"/>
  <c r="D86" i="3"/>
  <c r="D93" i="1" s="1"/>
  <c r="D84" i="3"/>
  <c r="D91" i="1" s="1"/>
  <c r="B84" i="3"/>
  <c r="C91" i="1" s="1"/>
  <c r="B86" i="3"/>
  <c r="C93" i="1" s="1"/>
  <c r="L56" i="3"/>
  <c r="H58" i="1" s="1"/>
  <c r="L57" i="3"/>
  <c r="H59" i="1" s="1"/>
  <c r="L58" i="3"/>
  <c r="H60" i="1" s="1"/>
  <c r="L59" i="3"/>
  <c r="H61" i="1" s="1"/>
  <c r="L60" i="3"/>
  <c r="H62" i="1" s="1"/>
  <c r="L64" i="3"/>
  <c r="H66" i="1" s="1"/>
  <c r="L65" i="3"/>
  <c r="H67" i="1" s="1"/>
  <c r="L66" i="3"/>
  <c r="H68" i="1" s="1"/>
  <c r="L68" i="3"/>
  <c r="H70" i="1" s="1"/>
  <c r="L70" i="3"/>
  <c r="H72" i="1" s="1"/>
  <c r="L71" i="3"/>
  <c r="H73" i="1" s="1"/>
  <c r="L72" i="3"/>
  <c r="H74" i="1" s="1"/>
  <c r="L73" i="3"/>
  <c r="H75" i="1" s="1"/>
  <c r="L74" i="3"/>
  <c r="H76" i="1" s="1"/>
  <c r="H56" i="3"/>
  <c r="F58" i="1" s="1"/>
  <c r="H57" i="3"/>
  <c r="F59" i="1" s="1"/>
  <c r="H58" i="3"/>
  <c r="F60" i="1" s="1"/>
  <c r="H59" i="3"/>
  <c r="F61" i="1" s="1"/>
  <c r="H60" i="3"/>
  <c r="F62" i="1" s="1"/>
  <c r="H64" i="3"/>
  <c r="F66" i="1" s="1"/>
  <c r="H65" i="3"/>
  <c r="F67" i="1" s="1"/>
  <c r="H66" i="3"/>
  <c r="F68" i="1" s="1"/>
  <c r="H68" i="3"/>
  <c r="F70" i="1" s="1"/>
  <c r="H70" i="3"/>
  <c r="F72" i="1" s="1"/>
  <c r="H71" i="3"/>
  <c r="F73" i="1" s="1"/>
  <c r="H72" i="3"/>
  <c r="F74" i="1" s="1"/>
  <c r="H73" i="3"/>
  <c r="F75" i="1" s="1"/>
  <c r="H74" i="3"/>
  <c r="F76" i="1" s="1"/>
  <c r="F56" i="3"/>
  <c r="E58" i="1" s="1"/>
  <c r="F57" i="3"/>
  <c r="E59" i="1" s="1"/>
  <c r="F58" i="3"/>
  <c r="E60" i="1" s="1"/>
  <c r="F59" i="3"/>
  <c r="E61" i="1" s="1"/>
  <c r="F60" i="3"/>
  <c r="E62" i="1" s="1"/>
  <c r="F64" i="3"/>
  <c r="E66" i="1" s="1"/>
  <c r="F65" i="3"/>
  <c r="E67" i="1" s="1"/>
  <c r="F66" i="3"/>
  <c r="E68" i="1" s="1"/>
  <c r="F68" i="3"/>
  <c r="E70" i="1" s="1"/>
  <c r="F70" i="3"/>
  <c r="E72" i="1" s="1"/>
  <c r="F71" i="3"/>
  <c r="E73" i="1" s="1"/>
  <c r="F72" i="3"/>
  <c r="E74" i="1" s="1"/>
  <c r="F73" i="3"/>
  <c r="E75" i="1" s="1"/>
  <c r="F74" i="3"/>
  <c r="E76" i="1" s="1"/>
  <c r="D56" i="3"/>
  <c r="D58" i="1" s="1"/>
  <c r="D57" i="3"/>
  <c r="D59" i="1" s="1"/>
  <c r="D58" i="3"/>
  <c r="D60" i="1" s="1"/>
  <c r="D59" i="3"/>
  <c r="D61" i="1" s="1"/>
  <c r="D60" i="3"/>
  <c r="D62" i="1" s="1"/>
  <c r="D64" i="3"/>
  <c r="D66" i="1" s="1"/>
  <c r="D65" i="3"/>
  <c r="D67" i="1" s="1"/>
  <c r="D66" i="3"/>
  <c r="D68" i="1" s="1"/>
  <c r="D68" i="3"/>
  <c r="D70" i="1" s="1"/>
  <c r="D70" i="3"/>
  <c r="D72" i="1" s="1"/>
  <c r="D71" i="3"/>
  <c r="D73" i="1" s="1"/>
  <c r="D72" i="3"/>
  <c r="D74" i="1" s="1"/>
  <c r="D73" i="3"/>
  <c r="D75" i="1" s="1"/>
  <c r="D74" i="3"/>
  <c r="D76" i="1" s="1"/>
  <c r="B56" i="3"/>
  <c r="C58" i="1" s="1"/>
  <c r="B57" i="3"/>
  <c r="C59" i="1" s="1"/>
  <c r="B58" i="3"/>
  <c r="C60" i="1" s="1"/>
  <c r="B59" i="3"/>
  <c r="C61" i="1" s="1"/>
  <c r="B60" i="3"/>
  <c r="C62" i="1" s="1"/>
  <c r="B64" i="3"/>
  <c r="C66" i="1" s="1"/>
  <c r="B65" i="3"/>
  <c r="C67" i="1" s="1"/>
  <c r="B66" i="3"/>
  <c r="C68" i="1" s="1"/>
  <c r="B68" i="3"/>
  <c r="C70" i="1" s="1"/>
  <c r="B70" i="3"/>
  <c r="C72" i="1" s="1"/>
  <c r="B71" i="3"/>
  <c r="C73" i="1" s="1"/>
  <c r="B72" i="3"/>
  <c r="C74" i="1" s="1"/>
  <c r="B73" i="3"/>
  <c r="C75" i="1" s="1"/>
  <c r="B74" i="3"/>
  <c r="C76" i="1" s="1"/>
  <c r="B61" i="3"/>
  <c r="C63" i="1" s="1"/>
  <c r="D61" i="3"/>
  <c r="D63" i="1" s="1"/>
  <c r="F61" i="3"/>
  <c r="E63" i="1" s="1"/>
  <c r="H61" i="3"/>
  <c r="F63" i="1" s="1"/>
  <c r="L61" i="3"/>
  <c r="H63" i="1" s="1"/>
  <c r="L63" i="3"/>
  <c r="H65" i="1" s="1"/>
  <c r="H63" i="3"/>
  <c r="F65" i="1" s="1"/>
  <c r="F63" i="3"/>
  <c r="E65" i="1" s="1"/>
  <c r="D63" i="3"/>
  <c r="D65" i="1" s="1"/>
  <c r="B63" i="3"/>
  <c r="C65" i="1" s="1"/>
  <c r="B41" i="3"/>
  <c r="C43" i="1" s="1"/>
  <c r="B42" i="3"/>
  <c r="C44" i="1" s="1"/>
  <c r="B43" i="3"/>
  <c r="C45" i="1" s="1"/>
  <c r="B45" i="3"/>
  <c r="C47" i="1" s="1"/>
  <c r="B47" i="3"/>
  <c r="C49" i="1" s="1"/>
  <c r="B48" i="3"/>
  <c r="C50" i="1" s="1"/>
  <c r="B49" i="3"/>
  <c r="C51" i="1" s="1"/>
  <c r="B50" i="3"/>
  <c r="C52" i="1" s="1"/>
  <c r="B51" i="3"/>
  <c r="C53" i="1" s="1"/>
  <c r="D41" i="3"/>
  <c r="D43" i="1" s="1"/>
  <c r="D42" i="3"/>
  <c r="D44" i="1" s="1"/>
  <c r="D43" i="3"/>
  <c r="D45" i="1" s="1"/>
  <c r="D45" i="3"/>
  <c r="D47" i="1" s="1"/>
  <c r="D47" i="3"/>
  <c r="D49" i="1" s="1"/>
  <c r="D48" i="3"/>
  <c r="D50" i="1" s="1"/>
  <c r="D49" i="3"/>
  <c r="D51" i="1" s="1"/>
  <c r="D50" i="3"/>
  <c r="D52" i="1" s="1"/>
  <c r="D51" i="3"/>
  <c r="D53" i="1" s="1"/>
  <c r="F41" i="3"/>
  <c r="E43" i="1" s="1"/>
  <c r="F42" i="3"/>
  <c r="E44" i="1" s="1"/>
  <c r="F43" i="3"/>
  <c r="E45" i="1" s="1"/>
  <c r="F45" i="3"/>
  <c r="E47" i="1" s="1"/>
  <c r="F47" i="3"/>
  <c r="E49" i="1" s="1"/>
  <c r="F48" i="3"/>
  <c r="E50" i="1" s="1"/>
  <c r="F49" i="3"/>
  <c r="E51" i="1" s="1"/>
  <c r="F50" i="3"/>
  <c r="E52" i="1" s="1"/>
  <c r="F51" i="3"/>
  <c r="E53" i="1" s="1"/>
  <c r="H41" i="3"/>
  <c r="F43" i="1" s="1"/>
  <c r="H42" i="3"/>
  <c r="F44" i="1" s="1"/>
  <c r="H43" i="3"/>
  <c r="F45" i="1" s="1"/>
  <c r="H45" i="3"/>
  <c r="F47" i="1" s="1"/>
  <c r="H47" i="3"/>
  <c r="F49" i="1" s="1"/>
  <c r="H48" i="3"/>
  <c r="F50" i="1" s="1"/>
  <c r="H49" i="3"/>
  <c r="F51" i="1" s="1"/>
  <c r="H50" i="3"/>
  <c r="F52" i="1" s="1"/>
  <c r="H51" i="3"/>
  <c r="F53" i="1" s="1"/>
  <c r="L41" i="3"/>
  <c r="H43" i="1" s="1"/>
  <c r="L42" i="3"/>
  <c r="H44" i="1" s="1"/>
  <c r="L43" i="3"/>
  <c r="H45" i="1" s="1"/>
  <c r="L45" i="3"/>
  <c r="H47" i="1" s="1"/>
  <c r="L47" i="3"/>
  <c r="H49" i="1" s="1"/>
  <c r="L48" i="3"/>
  <c r="H50" i="1" s="1"/>
  <c r="L49" i="3"/>
  <c r="H51" i="1" s="1"/>
  <c r="L50" i="3"/>
  <c r="H52" i="1" s="1"/>
  <c r="L51" i="3"/>
  <c r="H53" i="1" s="1"/>
  <c r="L33" i="3"/>
  <c r="H35" i="1" s="1"/>
  <c r="L34" i="3"/>
  <c r="H36" i="1" s="1"/>
  <c r="L35" i="3"/>
  <c r="H37" i="1" s="1"/>
  <c r="L36" i="3"/>
  <c r="H38" i="1" s="1"/>
  <c r="L37" i="3"/>
  <c r="H39" i="1" s="1"/>
  <c r="H33" i="3"/>
  <c r="F35" i="1" s="1"/>
  <c r="H34" i="3"/>
  <c r="F36" i="1" s="1"/>
  <c r="H35" i="3"/>
  <c r="F37" i="1" s="1"/>
  <c r="H36" i="3"/>
  <c r="F38" i="1" s="1"/>
  <c r="H37" i="3"/>
  <c r="F39" i="1" s="1"/>
  <c r="F33" i="3"/>
  <c r="E35" i="1" s="1"/>
  <c r="F34" i="3"/>
  <c r="E36" i="1" s="1"/>
  <c r="F35" i="3"/>
  <c r="E37" i="1" s="1"/>
  <c r="F36" i="3"/>
  <c r="E38" i="1" s="1"/>
  <c r="F37" i="3"/>
  <c r="E39" i="1" s="1"/>
  <c r="D33" i="3"/>
  <c r="D35" i="1" s="1"/>
  <c r="D34" i="3"/>
  <c r="D36" i="1" s="1"/>
  <c r="D35" i="3"/>
  <c r="D37" i="1" s="1"/>
  <c r="D36" i="3"/>
  <c r="D38" i="1" s="1"/>
  <c r="D37" i="3"/>
  <c r="D39" i="1" s="1"/>
  <c r="D38" i="3"/>
  <c r="D40" i="1" s="1"/>
  <c r="F38" i="3"/>
  <c r="E40" i="1" s="1"/>
  <c r="H38" i="3"/>
  <c r="F40" i="1" s="1"/>
  <c r="L38" i="3"/>
  <c r="H40" i="1" s="1"/>
  <c r="L40" i="3"/>
  <c r="H42" i="1" s="1"/>
  <c r="H40" i="3"/>
  <c r="F42" i="1" s="1"/>
  <c r="F40" i="3"/>
  <c r="E42" i="1" s="1"/>
  <c r="D40" i="3"/>
  <c r="D42" i="1" s="1"/>
  <c r="B33" i="3"/>
  <c r="C35" i="1" s="1"/>
  <c r="B34" i="3"/>
  <c r="C36" i="1" s="1"/>
  <c r="B35" i="3"/>
  <c r="C37" i="1" s="1"/>
  <c r="B36" i="3"/>
  <c r="C38" i="1" s="1"/>
  <c r="B37" i="3"/>
  <c r="C39" i="1" s="1"/>
  <c r="B38" i="3"/>
  <c r="C40" i="1" s="1"/>
  <c r="B40" i="3"/>
  <c r="C42" i="1" s="1"/>
  <c r="L10" i="3"/>
  <c r="L11" i="3"/>
  <c r="L12" i="3"/>
  <c r="L13" i="3"/>
  <c r="L14" i="3"/>
  <c r="H16" i="1" s="1"/>
  <c r="H10" i="3"/>
  <c r="F12" i="1" s="1"/>
  <c r="H11" i="3"/>
  <c r="F13" i="1" s="1"/>
  <c r="H12" i="3"/>
  <c r="F14" i="1" s="1"/>
  <c r="H13" i="3"/>
  <c r="F15" i="1" s="1"/>
  <c r="H14" i="3"/>
  <c r="F16" i="1" s="1"/>
  <c r="F10" i="3"/>
  <c r="E12" i="1" s="1"/>
  <c r="F11" i="3"/>
  <c r="E13" i="1" s="1"/>
  <c r="F12" i="3"/>
  <c r="E14" i="1" s="1"/>
  <c r="F13" i="3"/>
  <c r="E15" i="1" s="1"/>
  <c r="F14" i="3"/>
  <c r="E16" i="1" s="1"/>
  <c r="D10" i="3"/>
  <c r="D11" i="3"/>
  <c r="D12" i="3"/>
  <c r="D13" i="3"/>
  <c r="D14" i="3"/>
  <c r="L15" i="3"/>
  <c r="H17" i="1" s="1"/>
  <c r="H15" i="3"/>
  <c r="F17" i="1" s="1"/>
  <c r="F15" i="3"/>
  <c r="E17" i="1" s="1"/>
  <c r="D15" i="3"/>
  <c r="B10" i="3"/>
  <c r="C12" i="1" s="1"/>
  <c r="B11" i="3"/>
  <c r="C13" i="1" s="1"/>
  <c r="B12" i="3"/>
  <c r="C14" i="1" s="1"/>
  <c r="B13" i="3"/>
  <c r="C15" i="1" s="1"/>
  <c r="B14" i="3"/>
  <c r="C16" i="1" s="1"/>
  <c r="B15" i="3"/>
  <c r="C17" i="1" s="1"/>
  <c r="L18" i="3"/>
  <c r="H20" i="1" s="1"/>
  <c r="L19" i="3"/>
  <c r="H21" i="1" s="1"/>
  <c r="L20" i="3"/>
  <c r="H22" i="1" s="1"/>
  <c r="L22" i="3"/>
  <c r="H24" i="1" s="1"/>
  <c r="L24" i="3"/>
  <c r="H26" i="1" s="1"/>
  <c r="L25" i="3"/>
  <c r="H27" i="1" s="1"/>
  <c r="L26" i="3"/>
  <c r="H28" i="1" s="1"/>
  <c r="L27" i="3"/>
  <c r="H29" i="1" s="1"/>
  <c r="L28" i="3"/>
  <c r="H30" i="1" s="1"/>
  <c r="L17" i="3"/>
  <c r="H19" i="1" s="1"/>
  <c r="H18" i="3"/>
  <c r="F20" i="1" s="1"/>
  <c r="H19" i="3"/>
  <c r="F21" i="1" s="1"/>
  <c r="H20" i="3"/>
  <c r="F22" i="1" s="1"/>
  <c r="H22" i="3"/>
  <c r="F24" i="1" s="1"/>
  <c r="H24" i="3"/>
  <c r="F26" i="1" s="1"/>
  <c r="H25" i="3"/>
  <c r="F27" i="1" s="1"/>
  <c r="H26" i="3"/>
  <c r="F28" i="1" s="1"/>
  <c r="H27" i="3"/>
  <c r="F29" i="1" s="1"/>
  <c r="H28" i="3"/>
  <c r="F30" i="1" s="1"/>
  <c r="H17" i="3"/>
  <c r="F19" i="1" s="1"/>
  <c r="F18" i="3"/>
  <c r="E20" i="1" s="1"/>
  <c r="F19" i="3"/>
  <c r="E21" i="1" s="1"/>
  <c r="F20" i="3"/>
  <c r="E22" i="1" s="1"/>
  <c r="F22" i="3"/>
  <c r="E24" i="1" s="1"/>
  <c r="F24" i="3"/>
  <c r="E26" i="1" s="1"/>
  <c r="F25" i="3"/>
  <c r="E27" i="1" s="1"/>
  <c r="F26" i="3"/>
  <c r="E28" i="1" s="1"/>
  <c r="F27" i="3"/>
  <c r="E29" i="1" s="1"/>
  <c r="F28" i="3"/>
  <c r="E30" i="1" s="1"/>
  <c r="F17" i="3"/>
  <c r="E19" i="1" s="1"/>
  <c r="D18" i="3"/>
  <c r="D19" i="3"/>
  <c r="D20" i="3"/>
  <c r="D22" i="3"/>
  <c r="D24" i="3"/>
  <c r="D25" i="3"/>
  <c r="D26" i="3"/>
  <c r="D27" i="3"/>
  <c r="D28" i="3"/>
  <c r="D17" i="3"/>
  <c r="B18" i="3"/>
  <c r="C20" i="1" s="1"/>
  <c r="B19" i="3"/>
  <c r="C21" i="1" s="1"/>
  <c r="B20" i="3"/>
  <c r="C22" i="1" s="1"/>
  <c r="B22" i="3"/>
  <c r="C24" i="1" s="1"/>
  <c r="B24" i="3"/>
  <c r="C26" i="1" s="1"/>
  <c r="B25" i="3"/>
  <c r="C27" i="1" s="1"/>
  <c r="B26" i="3"/>
  <c r="C28" i="1" s="1"/>
  <c r="B27" i="3"/>
  <c r="C29" i="1" s="1"/>
  <c r="B28" i="3"/>
  <c r="C30" i="1" s="1"/>
  <c r="B17" i="3"/>
  <c r="C19" i="1" s="1"/>
  <c r="F99" i="2"/>
  <c r="U114" i="2" s="1"/>
  <c r="E99" i="2"/>
  <c r="T114" i="2" s="1"/>
  <c r="D99" i="2"/>
  <c r="S114" i="2" s="1"/>
  <c r="C99" i="2"/>
  <c r="R114" i="2" s="1"/>
  <c r="F98" i="2"/>
  <c r="U113" i="2" s="1"/>
  <c r="E98" i="2"/>
  <c r="T113" i="2" s="1"/>
  <c r="D98" i="2"/>
  <c r="S113" i="2" s="1"/>
  <c r="C98" i="2"/>
  <c r="R113" i="2" s="1"/>
  <c r="F97" i="2"/>
  <c r="U112" i="2" s="1"/>
  <c r="E97" i="2"/>
  <c r="T112" i="2" s="1"/>
  <c r="D97" i="2"/>
  <c r="S112" i="2" s="1"/>
  <c r="C97" i="2"/>
  <c r="R112" i="2" s="1"/>
  <c r="F96" i="2"/>
  <c r="U111" i="2" s="1"/>
  <c r="E96" i="2"/>
  <c r="T111" i="2" s="1"/>
  <c r="D96" i="2"/>
  <c r="S111" i="2" s="1"/>
  <c r="C96" i="2"/>
  <c r="R111" i="2" s="1"/>
  <c r="F95" i="2"/>
  <c r="U110" i="2" s="1"/>
  <c r="E95" i="2"/>
  <c r="T110" i="2" s="1"/>
  <c r="D95" i="2"/>
  <c r="S110" i="2" s="1"/>
  <c r="C95" i="2"/>
  <c r="R110" i="2" s="1"/>
  <c r="F94" i="2"/>
  <c r="U109" i="2" s="1"/>
  <c r="E94" i="2"/>
  <c r="T109" i="2" s="1"/>
  <c r="D94" i="2"/>
  <c r="S109" i="2" s="1"/>
  <c r="C94" i="2"/>
  <c r="R109" i="2" s="1"/>
  <c r="F93" i="2"/>
  <c r="U107" i="2" s="1"/>
  <c r="E93" i="2"/>
  <c r="T107" i="2" s="1"/>
  <c r="D93" i="2"/>
  <c r="S107" i="2" s="1"/>
  <c r="C93" i="2"/>
  <c r="R107" i="2" s="1"/>
  <c r="F92" i="2"/>
  <c r="U106" i="2" s="1"/>
  <c r="E92" i="2"/>
  <c r="T106" i="2" s="1"/>
  <c r="D92" i="2"/>
  <c r="S106" i="2" s="1"/>
  <c r="C92" i="2"/>
  <c r="R106" i="2" s="1"/>
  <c r="F91" i="2"/>
  <c r="U105" i="2" s="1"/>
  <c r="E91" i="2"/>
  <c r="T105" i="2" s="1"/>
  <c r="D91" i="2"/>
  <c r="S105" i="2" s="1"/>
  <c r="C91" i="2"/>
  <c r="R105" i="2" s="1"/>
  <c r="F90" i="2"/>
  <c r="U104" i="2" s="1"/>
  <c r="E90" i="2"/>
  <c r="T104" i="2" s="1"/>
  <c r="D90" i="2"/>
  <c r="S104" i="2" s="1"/>
  <c r="C90" i="2"/>
  <c r="R104" i="2" s="1"/>
  <c r="F89" i="2"/>
  <c r="U103" i="2" s="1"/>
  <c r="E89" i="2"/>
  <c r="T103" i="2" s="1"/>
  <c r="D89" i="2"/>
  <c r="S103" i="2" s="1"/>
  <c r="C89" i="2"/>
  <c r="R103" i="2" s="1"/>
  <c r="F88" i="2"/>
  <c r="U102" i="2" s="1"/>
  <c r="E88" i="2"/>
  <c r="T102" i="2" s="1"/>
  <c r="D88" i="2"/>
  <c r="S102" i="2" s="1"/>
  <c r="C88" i="2"/>
  <c r="R102" i="2" s="1"/>
  <c r="F87" i="2"/>
  <c r="U101" i="2" s="1"/>
  <c r="E87" i="2"/>
  <c r="T101" i="2" s="1"/>
  <c r="D87" i="2"/>
  <c r="S101" i="2" s="1"/>
  <c r="C87" i="2"/>
  <c r="R101" i="2" s="1"/>
  <c r="F86" i="2"/>
  <c r="U100" i="2" s="1"/>
  <c r="E86" i="2"/>
  <c r="T100" i="2" s="1"/>
  <c r="D86" i="2"/>
  <c r="S100" i="2" s="1"/>
  <c r="C86" i="2"/>
  <c r="R100" i="2" s="1"/>
  <c r="F85" i="2"/>
  <c r="U99" i="2" s="1"/>
  <c r="E85" i="2"/>
  <c r="T99" i="2" s="1"/>
  <c r="D85" i="2"/>
  <c r="S99" i="2" s="1"/>
  <c r="C85" i="2"/>
  <c r="R99" i="2" s="1"/>
  <c r="F80" i="2"/>
  <c r="U93" i="2" s="1"/>
  <c r="E80" i="2"/>
  <c r="T93" i="2" s="1"/>
  <c r="D80" i="2"/>
  <c r="S93" i="2" s="1"/>
  <c r="C80" i="2"/>
  <c r="R93" i="2" s="1"/>
  <c r="F79" i="2"/>
  <c r="U92" i="2" s="1"/>
  <c r="E79" i="2"/>
  <c r="T92" i="2" s="1"/>
  <c r="D79" i="2"/>
  <c r="S92" i="2" s="1"/>
  <c r="C79" i="2"/>
  <c r="R92" i="2" s="1"/>
  <c r="F78" i="2"/>
  <c r="U91" i="2" s="1"/>
  <c r="E78" i="2"/>
  <c r="T91" i="2" s="1"/>
  <c r="D78" i="2"/>
  <c r="S91" i="2" s="1"/>
  <c r="C78" i="2"/>
  <c r="R91" i="2" s="1"/>
  <c r="F77" i="2"/>
  <c r="U90" i="2" s="1"/>
  <c r="E77" i="2"/>
  <c r="T90" i="2" s="1"/>
  <c r="D77" i="2"/>
  <c r="S90" i="2" s="1"/>
  <c r="C77" i="2"/>
  <c r="R90" i="2" s="1"/>
  <c r="F76" i="2"/>
  <c r="U89" i="2" s="1"/>
  <c r="E76" i="2"/>
  <c r="T89" i="2" s="1"/>
  <c r="D76" i="2"/>
  <c r="S89" i="2" s="1"/>
  <c r="C76" i="2"/>
  <c r="R89" i="2" s="1"/>
  <c r="F75" i="2"/>
  <c r="U88" i="2" s="1"/>
  <c r="E75" i="2"/>
  <c r="T88" i="2" s="1"/>
  <c r="D75" i="2"/>
  <c r="S88" i="2" s="1"/>
  <c r="C75" i="2"/>
  <c r="R88" i="2" s="1"/>
  <c r="F74" i="2"/>
  <c r="U86" i="2" s="1"/>
  <c r="E74" i="2"/>
  <c r="T86" i="2" s="1"/>
  <c r="D74" i="2"/>
  <c r="S86" i="2" s="1"/>
  <c r="C74" i="2"/>
  <c r="R86" i="2" s="1"/>
  <c r="F73" i="2"/>
  <c r="U85" i="2" s="1"/>
  <c r="E73" i="2"/>
  <c r="T85" i="2" s="1"/>
  <c r="D73" i="2"/>
  <c r="S85" i="2" s="1"/>
  <c r="C73" i="2"/>
  <c r="R85" i="2" s="1"/>
  <c r="F72" i="2"/>
  <c r="U84" i="2" s="1"/>
  <c r="E72" i="2"/>
  <c r="T84" i="2" s="1"/>
  <c r="D72" i="2"/>
  <c r="S84" i="2" s="1"/>
  <c r="C72" i="2"/>
  <c r="R84" i="2" s="1"/>
  <c r="F71" i="2"/>
  <c r="U83" i="2" s="1"/>
  <c r="E71" i="2"/>
  <c r="T83" i="2" s="1"/>
  <c r="D71" i="2"/>
  <c r="S83" i="2" s="1"/>
  <c r="C71" i="2"/>
  <c r="R83" i="2" s="1"/>
  <c r="F70" i="2"/>
  <c r="U82" i="2" s="1"/>
  <c r="E70" i="2"/>
  <c r="T82" i="2" s="1"/>
  <c r="D70" i="2"/>
  <c r="S82" i="2" s="1"/>
  <c r="C70" i="2"/>
  <c r="R82" i="2" s="1"/>
  <c r="F69" i="2"/>
  <c r="U81" i="2" s="1"/>
  <c r="E69" i="2"/>
  <c r="T81" i="2" s="1"/>
  <c r="D69" i="2"/>
  <c r="S81" i="2" s="1"/>
  <c r="C69" i="2"/>
  <c r="R81" i="2" s="1"/>
  <c r="F68" i="2"/>
  <c r="U80" i="2" s="1"/>
  <c r="E68" i="2"/>
  <c r="T80" i="2" s="1"/>
  <c r="D68" i="2"/>
  <c r="S80" i="2" s="1"/>
  <c r="C68" i="2"/>
  <c r="R80" i="2" s="1"/>
  <c r="F67" i="2"/>
  <c r="U79" i="2" s="1"/>
  <c r="E67" i="2"/>
  <c r="T79" i="2" s="1"/>
  <c r="D67" i="2"/>
  <c r="S79" i="2" s="1"/>
  <c r="C67" i="2"/>
  <c r="R79" i="2" s="1"/>
  <c r="F66" i="2"/>
  <c r="U78" i="2" s="1"/>
  <c r="E66" i="2"/>
  <c r="T78" i="2" s="1"/>
  <c r="D66" i="2"/>
  <c r="S78" i="2" s="1"/>
  <c r="C66" i="2"/>
  <c r="R78" i="2" s="1"/>
  <c r="C7" i="2"/>
  <c r="R13" i="2" s="1"/>
  <c r="C25" i="2"/>
  <c r="R33" i="2" s="1"/>
  <c r="F19" i="2"/>
  <c r="U26" i="2" s="1"/>
  <c r="E19" i="2"/>
  <c r="T26" i="2" s="1"/>
  <c r="D19" i="2"/>
  <c r="S26" i="2" s="1"/>
  <c r="F18" i="2"/>
  <c r="U25" i="2" s="1"/>
  <c r="E18" i="2"/>
  <c r="T25" i="2" s="1"/>
  <c r="D18" i="2"/>
  <c r="S25" i="2" s="1"/>
  <c r="F17" i="2"/>
  <c r="U24" i="2" s="1"/>
  <c r="E17" i="2"/>
  <c r="T24" i="2" s="1"/>
  <c r="D17" i="2"/>
  <c r="S24" i="2" s="1"/>
  <c r="F16" i="2"/>
  <c r="U23" i="2" s="1"/>
  <c r="E16" i="2"/>
  <c r="T23" i="2" s="1"/>
  <c r="D16" i="2"/>
  <c r="S23" i="2" s="1"/>
  <c r="F15" i="2"/>
  <c r="U22" i="2" s="1"/>
  <c r="E15" i="2"/>
  <c r="T22" i="2" s="1"/>
  <c r="D15" i="2"/>
  <c r="S22" i="2" s="1"/>
  <c r="F14" i="2"/>
  <c r="U21" i="2" s="1"/>
  <c r="E14" i="2"/>
  <c r="T21" i="2" s="1"/>
  <c r="D14" i="2"/>
  <c r="S21" i="2" s="1"/>
  <c r="F13" i="2"/>
  <c r="U20" i="2" s="1"/>
  <c r="E13" i="2"/>
  <c r="T20" i="2" s="1"/>
  <c r="D13" i="2"/>
  <c r="S20" i="2" s="1"/>
  <c r="F12" i="2"/>
  <c r="U18" i="2" s="1"/>
  <c r="E12" i="2"/>
  <c r="T18" i="2" s="1"/>
  <c r="D12" i="2"/>
  <c r="S18" i="2" s="1"/>
  <c r="F11" i="2"/>
  <c r="U17" i="2" s="1"/>
  <c r="E11" i="2"/>
  <c r="T17" i="2" s="1"/>
  <c r="D11" i="2"/>
  <c r="S17" i="2" s="1"/>
  <c r="F10" i="2"/>
  <c r="U16" i="2" s="1"/>
  <c r="E10" i="2"/>
  <c r="T16" i="2" s="1"/>
  <c r="D10" i="2"/>
  <c r="S16" i="2" s="1"/>
  <c r="F9" i="2"/>
  <c r="U15" i="2" s="1"/>
  <c r="E9" i="2"/>
  <c r="T15" i="2" s="1"/>
  <c r="D9" i="2"/>
  <c r="S15" i="2" s="1"/>
  <c r="F8" i="2"/>
  <c r="U14" i="2" s="1"/>
  <c r="E8" i="2"/>
  <c r="T14" i="2" s="1"/>
  <c r="D8" i="2"/>
  <c r="S14" i="2" s="1"/>
  <c r="F7" i="2"/>
  <c r="U13" i="2" s="1"/>
  <c r="E7" i="2"/>
  <c r="T13" i="2" s="1"/>
  <c r="D7" i="2"/>
  <c r="S13" i="2" s="1"/>
  <c r="F6" i="2"/>
  <c r="U12" i="2" s="1"/>
  <c r="E6" i="2"/>
  <c r="T12" i="2" s="1"/>
  <c r="D6" i="2"/>
  <c r="S12" i="2" s="1"/>
  <c r="F5" i="2"/>
  <c r="U11" i="2" s="1"/>
  <c r="E5" i="2"/>
  <c r="T11" i="2" s="1"/>
  <c r="D5" i="2"/>
  <c r="S11" i="2" s="1"/>
  <c r="F37" i="2"/>
  <c r="U46" i="2" s="1"/>
  <c r="E37" i="2"/>
  <c r="T46" i="2" s="1"/>
  <c r="D37" i="2"/>
  <c r="S46" i="2" s="1"/>
  <c r="F36" i="2"/>
  <c r="U45" i="2" s="1"/>
  <c r="E36" i="2"/>
  <c r="T45" i="2" s="1"/>
  <c r="D36" i="2"/>
  <c r="S45" i="2" s="1"/>
  <c r="F35" i="2"/>
  <c r="U44" i="2" s="1"/>
  <c r="E35" i="2"/>
  <c r="T44" i="2" s="1"/>
  <c r="D35" i="2"/>
  <c r="S44" i="2" s="1"/>
  <c r="F34" i="2"/>
  <c r="U43" i="2" s="1"/>
  <c r="E34" i="2"/>
  <c r="T43" i="2" s="1"/>
  <c r="D34" i="2"/>
  <c r="S43" i="2" s="1"/>
  <c r="F33" i="2"/>
  <c r="U42" i="2" s="1"/>
  <c r="E33" i="2"/>
  <c r="T42" i="2" s="1"/>
  <c r="D33" i="2"/>
  <c r="S42" i="2" s="1"/>
  <c r="F32" i="2"/>
  <c r="U41" i="2" s="1"/>
  <c r="E32" i="2"/>
  <c r="T41" i="2" s="1"/>
  <c r="D32" i="2"/>
  <c r="S41" i="2" s="1"/>
  <c r="F31" i="2"/>
  <c r="U39" i="2" s="1"/>
  <c r="E31" i="2"/>
  <c r="T39" i="2" s="1"/>
  <c r="D31" i="2"/>
  <c r="S39" i="2" s="1"/>
  <c r="F30" i="2"/>
  <c r="U38" i="2" s="1"/>
  <c r="E30" i="2"/>
  <c r="T38" i="2" s="1"/>
  <c r="D30" i="2"/>
  <c r="S38" i="2" s="1"/>
  <c r="F29" i="2"/>
  <c r="U37" i="2" s="1"/>
  <c r="E29" i="2"/>
  <c r="T37" i="2" s="1"/>
  <c r="D29" i="2"/>
  <c r="S37" i="2" s="1"/>
  <c r="F28" i="2"/>
  <c r="U36" i="2" s="1"/>
  <c r="E28" i="2"/>
  <c r="T36" i="2" s="1"/>
  <c r="D28" i="2"/>
  <c r="S36" i="2" s="1"/>
  <c r="F27" i="2"/>
  <c r="U35" i="2" s="1"/>
  <c r="E27" i="2"/>
  <c r="T35" i="2" s="1"/>
  <c r="D27" i="2"/>
  <c r="S35" i="2" s="1"/>
  <c r="F26" i="2"/>
  <c r="U34" i="2" s="1"/>
  <c r="E26" i="2"/>
  <c r="T34" i="2" s="1"/>
  <c r="D26" i="2"/>
  <c r="S34" i="2" s="1"/>
  <c r="F25" i="2"/>
  <c r="U33" i="2" s="1"/>
  <c r="E25" i="2"/>
  <c r="T33" i="2" s="1"/>
  <c r="D25" i="2"/>
  <c r="S33" i="2" s="1"/>
  <c r="F24" i="2"/>
  <c r="U32" i="2" s="1"/>
  <c r="E24" i="2"/>
  <c r="T32" i="2" s="1"/>
  <c r="D24" i="2"/>
  <c r="S32" i="2" s="1"/>
  <c r="F23" i="2"/>
  <c r="U31" i="2" s="1"/>
  <c r="E23" i="2"/>
  <c r="T31" i="2" s="1"/>
  <c r="D23" i="2"/>
  <c r="S31" i="2" s="1"/>
  <c r="F56" i="2"/>
  <c r="U67" i="2" s="1"/>
  <c r="E56" i="2"/>
  <c r="T67" i="2" s="1"/>
  <c r="D56" i="2"/>
  <c r="S67" i="2" s="1"/>
  <c r="F55" i="2"/>
  <c r="U66" i="2" s="1"/>
  <c r="E55" i="2"/>
  <c r="T66" i="2" s="1"/>
  <c r="D55" i="2"/>
  <c r="S66" i="2" s="1"/>
  <c r="F54" i="2"/>
  <c r="U65" i="2" s="1"/>
  <c r="E54" i="2"/>
  <c r="T65" i="2" s="1"/>
  <c r="D54" i="2"/>
  <c r="S65" i="2" s="1"/>
  <c r="F53" i="2"/>
  <c r="U64" i="2" s="1"/>
  <c r="E53" i="2"/>
  <c r="T64" i="2" s="1"/>
  <c r="D53" i="2"/>
  <c r="S64" i="2" s="1"/>
  <c r="F52" i="2"/>
  <c r="U63" i="2" s="1"/>
  <c r="E52" i="2"/>
  <c r="T63" i="2" s="1"/>
  <c r="D52" i="2"/>
  <c r="S63" i="2" s="1"/>
  <c r="F51" i="2"/>
  <c r="U62" i="2" s="1"/>
  <c r="E51" i="2"/>
  <c r="T62" i="2" s="1"/>
  <c r="D51" i="2"/>
  <c r="S62" i="2" s="1"/>
  <c r="F50" i="2"/>
  <c r="U60" i="2" s="1"/>
  <c r="E50" i="2"/>
  <c r="T60" i="2" s="1"/>
  <c r="D50" i="2"/>
  <c r="S60" i="2" s="1"/>
  <c r="F49" i="2"/>
  <c r="U59" i="2" s="1"/>
  <c r="E49" i="2"/>
  <c r="T59" i="2" s="1"/>
  <c r="D49" i="2"/>
  <c r="S59" i="2" s="1"/>
  <c r="F48" i="2"/>
  <c r="U58" i="2" s="1"/>
  <c r="E48" i="2"/>
  <c r="T58" i="2" s="1"/>
  <c r="D48" i="2"/>
  <c r="S58" i="2" s="1"/>
  <c r="F47" i="2"/>
  <c r="U57" i="2" s="1"/>
  <c r="E47" i="2"/>
  <c r="T57" i="2" s="1"/>
  <c r="D47" i="2"/>
  <c r="S57" i="2" s="1"/>
  <c r="F46" i="2"/>
  <c r="U56" i="2" s="1"/>
  <c r="E46" i="2"/>
  <c r="T56" i="2" s="1"/>
  <c r="D46" i="2"/>
  <c r="S56" i="2" s="1"/>
  <c r="F45" i="2"/>
  <c r="U55" i="2" s="1"/>
  <c r="E45" i="2"/>
  <c r="T55" i="2" s="1"/>
  <c r="D45" i="2"/>
  <c r="S55" i="2" s="1"/>
  <c r="F44" i="2"/>
  <c r="U54" i="2" s="1"/>
  <c r="E44" i="2"/>
  <c r="T54" i="2" s="1"/>
  <c r="D44" i="2"/>
  <c r="S54" i="2" s="1"/>
  <c r="F43" i="2"/>
  <c r="U53" i="2" s="1"/>
  <c r="E43" i="2"/>
  <c r="T53" i="2" s="1"/>
  <c r="D43" i="2"/>
  <c r="S53" i="2" s="1"/>
  <c r="F42" i="2"/>
  <c r="U52" i="2" s="1"/>
  <c r="E42" i="2"/>
  <c r="T52" i="2" s="1"/>
  <c r="D42" i="2"/>
  <c r="S52" i="2" s="1"/>
  <c r="C56" i="2"/>
  <c r="R67" i="2" s="1"/>
  <c r="C55" i="2"/>
  <c r="R66" i="2" s="1"/>
  <c r="C54" i="2"/>
  <c r="R65" i="2" s="1"/>
  <c r="C53" i="2"/>
  <c r="R64" i="2" s="1"/>
  <c r="C52" i="2"/>
  <c r="R63" i="2" s="1"/>
  <c r="C51" i="2"/>
  <c r="R62" i="2" s="1"/>
  <c r="C50" i="2"/>
  <c r="R60" i="2" s="1"/>
  <c r="C49" i="2"/>
  <c r="R59" i="2" s="1"/>
  <c r="C48" i="2"/>
  <c r="R58" i="2" s="1"/>
  <c r="C47" i="2"/>
  <c r="R57" i="2" s="1"/>
  <c r="C46" i="2"/>
  <c r="R56" i="2" s="1"/>
  <c r="C45" i="2"/>
  <c r="R55" i="2" s="1"/>
  <c r="C44" i="2"/>
  <c r="R54" i="2" s="1"/>
  <c r="C43" i="2"/>
  <c r="R53" i="2" s="1"/>
  <c r="C42" i="2"/>
  <c r="R52" i="2" s="1"/>
  <c r="H99" i="2"/>
  <c r="A99" i="2" s="1"/>
  <c r="Q114" i="2" s="1"/>
  <c r="H98" i="2"/>
  <c r="A98" i="2" s="1"/>
  <c r="Q113" i="2" s="1"/>
  <c r="H97" i="2"/>
  <c r="A97" i="2" s="1"/>
  <c r="Q112" i="2" s="1"/>
  <c r="H96" i="2"/>
  <c r="A96" i="2" s="1"/>
  <c r="Q111" i="2" s="1"/>
  <c r="H95" i="2"/>
  <c r="H94" i="2"/>
  <c r="A94" i="2" s="1"/>
  <c r="Q109" i="2" s="1"/>
  <c r="H93" i="2"/>
  <c r="A93" i="2" s="1"/>
  <c r="Q107" i="2" s="1"/>
  <c r="H92" i="2"/>
  <c r="H91" i="2"/>
  <c r="A91" i="2" s="1"/>
  <c r="Q105" i="2" s="1"/>
  <c r="H90" i="2"/>
  <c r="A90" i="2" s="1"/>
  <c r="Q104" i="2" s="1"/>
  <c r="H89" i="2"/>
  <c r="A89" i="2" s="1"/>
  <c r="Q103" i="2" s="1"/>
  <c r="H88" i="2"/>
  <c r="H87" i="2"/>
  <c r="A87" i="2" s="1"/>
  <c r="H86" i="2"/>
  <c r="A86" i="2" s="1"/>
  <c r="Q100" i="2" s="1"/>
  <c r="H85" i="2"/>
  <c r="A85" i="2" s="1"/>
  <c r="Q99" i="2" s="1"/>
  <c r="H84" i="2"/>
  <c r="A84" i="2" s="1"/>
  <c r="Q97" i="2" s="1"/>
  <c r="H80" i="2"/>
  <c r="A80" i="2" s="1"/>
  <c r="Q93" i="2" s="1"/>
  <c r="H79" i="2"/>
  <c r="A79" i="2" s="1"/>
  <c r="Q92" i="2" s="1"/>
  <c r="H78" i="2"/>
  <c r="A78" i="2" s="1"/>
  <c r="Q91" i="2" s="1"/>
  <c r="H77" i="2"/>
  <c r="A77" i="2" s="1"/>
  <c r="Q90" i="2" s="1"/>
  <c r="H76" i="2"/>
  <c r="A76" i="2" s="1"/>
  <c r="Q89" i="2" s="1"/>
  <c r="H75" i="2"/>
  <c r="A75" i="2" s="1"/>
  <c r="Q88" i="2" s="1"/>
  <c r="H74" i="2"/>
  <c r="A74" i="2" s="1"/>
  <c r="Q86" i="2" s="1"/>
  <c r="H73" i="2"/>
  <c r="A73" i="2" s="1"/>
  <c r="Q85" i="2" s="1"/>
  <c r="H72" i="2"/>
  <c r="A72" i="2" s="1"/>
  <c r="Q84" i="2" s="1"/>
  <c r="H71" i="2"/>
  <c r="A71" i="2" s="1"/>
  <c r="Q83" i="2" s="1"/>
  <c r="H70" i="2"/>
  <c r="A70" i="2" s="1"/>
  <c r="Q82" i="2" s="1"/>
  <c r="H69" i="2"/>
  <c r="A69" i="2" s="1"/>
  <c r="Q81" i="2" s="1"/>
  <c r="H68" i="2"/>
  <c r="A68" i="2" s="1"/>
  <c r="Q80" i="2" s="1"/>
  <c r="H67" i="2"/>
  <c r="A67" i="2" s="1"/>
  <c r="Q79" i="2" s="1"/>
  <c r="H66" i="2"/>
  <c r="A66" i="2" s="1"/>
  <c r="Q78" i="2" s="1"/>
  <c r="H65" i="2"/>
  <c r="A65" i="2" s="1"/>
  <c r="Q76" i="2" s="1"/>
  <c r="H56" i="2"/>
  <c r="A56" i="2" s="1"/>
  <c r="Q67" i="2" s="1"/>
  <c r="H55" i="2"/>
  <c r="A55" i="2" s="1"/>
  <c r="Q66" i="2" s="1"/>
  <c r="H54" i="2"/>
  <c r="A54" i="2" s="1"/>
  <c r="Q65" i="2" s="1"/>
  <c r="H53" i="2"/>
  <c r="A53" i="2" s="1"/>
  <c r="Q64" i="2" s="1"/>
  <c r="H52" i="2"/>
  <c r="A52" i="2" s="1"/>
  <c r="Q63" i="2" s="1"/>
  <c r="H51" i="2"/>
  <c r="A51" i="2" s="1"/>
  <c r="Q62" i="2" s="1"/>
  <c r="H50" i="2"/>
  <c r="A50" i="2" s="1"/>
  <c r="Q60" i="2" s="1"/>
  <c r="H49" i="2"/>
  <c r="A49" i="2" s="1"/>
  <c r="Q59" i="2" s="1"/>
  <c r="H48" i="2"/>
  <c r="A48" i="2" s="1"/>
  <c r="Q58" i="2" s="1"/>
  <c r="H47" i="2"/>
  <c r="A47" i="2" s="1"/>
  <c r="Q57" i="2" s="1"/>
  <c r="H46" i="2"/>
  <c r="A46" i="2" s="1"/>
  <c r="Q56" i="2" s="1"/>
  <c r="H45" i="2"/>
  <c r="A45" i="2" s="1"/>
  <c r="Q55" i="2" s="1"/>
  <c r="H44" i="2"/>
  <c r="A44" i="2" s="1"/>
  <c r="Q54" i="2" s="1"/>
  <c r="H43" i="2"/>
  <c r="A43" i="2" s="1"/>
  <c r="Q53" i="2" s="1"/>
  <c r="H42" i="2"/>
  <c r="A42" i="2" s="1"/>
  <c r="Q52" i="2" s="1"/>
  <c r="H41" i="2"/>
  <c r="A41" i="2" s="1"/>
  <c r="Q50" i="2" s="1"/>
  <c r="H37" i="2"/>
  <c r="H36" i="2"/>
  <c r="H35" i="2"/>
  <c r="H34" i="2"/>
  <c r="H33" i="2"/>
  <c r="H32" i="2"/>
  <c r="H31" i="2"/>
  <c r="H30" i="2"/>
  <c r="H29" i="2"/>
  <c r="H28" i="2"/>
  <c r="H27" i="2"/>
  <c r="H26" i="2"/>
  <c r="A37" i="2"/>
  <c r="Q46" i="2" s="1"/>
  <c r="A36" i="2"/>
  <c r="Q45" i="2" s="1"/>
  <c r="A35" i="2"/>
  <c r="Q44" i="2" s="1"/>
  <c r="A34" i="2"/>
  <c r="Q43" i="2" s="1"/>
  <c r="A33" i="2"/>
  <c r="Q42" i="2" s="1"/>
  <c r="A32" i="2"/>
  <c r="Q41" i="2" s="1"/>
  <c r="A31" i="2"/>
  <c r="Q39" i="2" s="1"/>
  <c r="A30" i="2"/>
  <c r="Q38" i="2" s="1"/>
  <c r="A29" i="2"/>
  <c r="Q37" i="2" s="1"/>
  <c r="A28" i="2"/>
  <c r="Q36" i="2" s="1"/>
  <c r="A27" i="2"/>
  <c r="Q35" i="2" s="1"/>
  <c r="A26" i="2"/>
  <c r="Q34" i="2" s="1"/>
  <c r="H25" i="2"/>
  <c r="A25" i="2" s="1"/>
  <c r="Q33" i="2" s="1"/>
  <c r="H24" i="2"/>
  <c r="A24" i="2" s="1"/>
  <c r="Q32" i="2" s="1"/>
  <c r="H23" i="2"/>
  <c r="A23" i="2" s="1"/>
  <c r="Q31" i="2" s="1"/>
  <c r="H22" i="2"/>
  <c r="C84" i="2"/>
  <c r="R97" i="2" s="1"/>
  <c r="D84" i="2"/>
  <c r="S97" i="2" s="1"/>
  <c r="E84" i="2"/>
  <c r="T97" i="2" s="1"/>
  <c r="F84" i="2"/>
  <c r="U97" i="2" s="1"/>
  <c r="A92" i="2"/>
  <c r="Q106" i="2" s="1"/>
  <c r="H14" i="2"/>
  <c r="A14" i="2" s="1"/>
  <c r="Q21" i="2" s="1"/>
  <c r="H15" i="2"/>
  <c r="A15" i="2" s="1"/>
  <c r="Q22" i="2" s="1"/>
  <c r="H16" i="2"/>
  <c r="A16" i="2" s="1"/>
  <c r="Q23" i="2" s="1"/>
  <c r="H17" i="2"/>
  <c r="A17" i="2" s="1"/>
  <c r="Q24" i="2" s="1"/>
  <c r="H18" i="2"/>
  <c r="A18" i="2" s="1"/>
  <c r="Q25" i="2" s="1"/>
  <c r="H19" i="2"/>
  <c r="A19" i="2" s="1"/>
  <c r="Q26" i="2" s="1"/>
  <c r="H13" i="2"/>
  <c r="A13" i="2" s="1"/>
  <c r="Q20" i="2" s="1"/>
  <c r="H7" i="2"/>
  <c r="A7" i="2" s="1"/>
  <c r="Q13" i="2" s="1"/>
  <c r="H5" i="2"/>
  <c r="A5" i="2" s="1"/>
  <c r="Q11" i="2" s="1"/>
  <c r="H6" i="2"/>
  <c r="H8" i="2"/>
  <c r="A8" i="2" s="1"/>
  <c r="Q14" i="2" s="1"/>
  <c r="H9" i="2"/>
  <c r="A9" i="2" s="1"/>
  <c r="Q15" i="2" s="1"/>
  <c r="H10" i="2"/>
  <c r="H11" i="2"/>
  <c r="A11" i="2" s="1"/>
  <c r="Q17" i="2" s="1"/>
  <c r="H12" i="2"/>
  <c r="A12" i="2" s="1"/>
  <c r="Q18" i="2" s="1"/>
  <c r="H4" i="2"/>
  <c r="A4" i="2" s="1"/>
  <c r="Q10" i="2" s="1"/>
  <c r="C23" i="2"/>
  <c r="R31" i="2" s="1"/>
  <c r="C26" i="2"/>
  <c r="R34" i="2" s="1"/>
  <c r="C28" i="2"/>
  <c r="R36" i="2" s="1"/>
  <c r="A22" i="2"/>
  <c r="Q29" i="2" s="1"/>
  <c r="C8" i="2"/>
  <c r="R14" i="2" s="1"/>
  <c r="C10" i="2"/>
  <c r="R16" i="2" s="1"/>
  <c r="A6" i="2"/>
  <c r="Q12" i="2" s="1"/>
  <c r="A10" i="2"/>
  <c r="Q16" i="2" s="1"/>
  <c r="A88" i="2"/>
  <c r="A95" i="2"/>
  <c r="Q110" i="2" s="1"/>
  <c r="C22" i="2"/>
  <c r="R29" i="2" s="1"/>
  <c r="F65" i="2"/>
  <c r="U76" i="2" s="1"/>
  <c r="E65" i="2"/>
  <c r="T76" i="2" s="1"/>
  <c r="D65" i="2"/>
  <c r="S76" i="2" s="1"/>
  <c r="C65" i="2"/>
  <c r="R76" i="2" s="1"/>
  <c r="F41" i="2"/>
  <c r="U50" i="2" s="1"/>
  <c r="E41" i="2"/>
  <c r="T50" i="2" s="1"/>
  <c r="D41" i="2"/>
  <c r="S50" i="2" s="1"/>
  <c r="C41" i="2"/>
  <c r="R50" i="2" s="1"/>
  <c r="C24" i="2"/>
  <c r="R32" i="2" s="1"/>
  <c r="C30" i="2"/>
  <c r="R38" i="2" s="1"/>
  <c r="C31" i="2"/>
  <c r="R39" i="2" s="1"/>
  <c r="C32" i="2"/>
  <c r="C33" i="2"/>
  <c r="C34" i="2"/>
  <c r="R43" i="2" s="1"/>
  <c r="C35" i="2"/>
  <c r="R44" i="2" s="1"/>
  <c r="C36" i="2"/>
  <c r="R45" i="2" s="1"/>
  <c r="C37" i="2"/>
  <c r="R46" i="2" s="1"/>
  <c r="F22" i="2"/>
  <c r="U29" i="2" s="1"/>
  <c r="E22" i="2"/>
  <c r="T29" i="2" s="1"/>
  <c r="D22" i="2"/>
  <c r="S29" i="2" s="1"/>
  <c r="C5" i="2"/>
  <c r="R11" i="2" s="1"/>
  <c r="C6" i="2"/>
  <c r="R12" i="2" s="1"/>
  <c r="C12" i="2"/>
  <c r="R18" i="2" s="1"/>
  <c r="C13" i="2"/>
  <c r="R20" i="2" s="1"/>
  <c r="C14" i="2"/>
  <c r="R21" i="2" s="1"/>
  <c r="C15" i="2"/>
  <c r="R22" i="2" s="1"/>
  <c r="C16" i="2"/>
  <c r="R23" i="2" s="1"/>
  <c r="C17" i="2"/>
  <c r="R24" i="2" s="1"/>
  <c r="C18" i="2"/>
  <c r="R25" i="2" s="1"/>
  <c r="C19" i="2"/>
  <c r="R26" i="2" s="1"/>
  <c r="F4" i="2"/>
  <c r="U10" i="2" s="1"/>
  <c r="E4" i="2"/>
  <c r="T10" i="2" s="1"/>
  <c r="D4" i="2"/>
  <c r="S10" i="2" s="1"/>
  <c r="C4" i="2"/>
  <c r="R10" i="2" s="1"/>
  <c r="Q101" i="2" l="1"/>
  <c r="Q102" i="2"/>
  <c r="R42" i="2"/>
  <c r="R41" i="2"/>
</calcChain>
</file>

<file path=xl/sharedStrings.xml><?xml version="1.0" encoding="utf-8"?>
<sst xmlns="http://schemas.openxmlformats.org/spreadsheetml/2006/main" count="449" uniqueCount="82">
  <si>
    <t xml:space="preserve"> </t>
  </si>
  <si>
    <t xml:space="preserve">Radiator komplett med veggfester, 1/2" lufteventil og 1/2"plugg. </t>
  </si>
  <si>
    <t>Type</t>
  </si>
  <si>
    <t>M 10</t>
  </si>
  <si>
    <t>M 11</t>
  </si>
  <si>
    <t>M 21</t>
  </si>
  <si>
    <t>M 22</t>
  </si>
  <si>
    <t>M 33</t>
  </si>
  <si>
    <t>Watt v/</t>
  </si>
  <si>
    <t>Lengde mm</t>
  </si>
  <si>
    <t>80-60</t>
  </si>
  <si>
    <t>Høyde 300 mm</t>
  </si>
  <si>
    <t>Høyde 500 mm</t>
  </si>
  <si>
    <t>Høyde 600 mm</t>
  </si>
  <si>
    <t>romtemp</t>
  </si>
  <si>
    <t>Turvann</t>
  </si>
  <si>
    <t>Returvann</t>
  </si>
  <si>
    <t>Høyde  400</t>
  </si>
  <si>
    <t>MC 10</t>
  </si>
  <si>
    <t>MC 11</t>
  </si>
  <si>
    <t>MC 21</t>
  </si>
  <si>
    <t>MC 22</t>
  </si>
  <si>
    <t>MC 33</t>
  </si>
  <si>
    <t>Høyde 200 mm</t>
  </si>
  <si>
    <t>H=300</t>
  </si>
  <si>
    <t>H=200</t>
  </si>
  <si>
    <t>H=600</t>
  </si>
  <si>
    <t>H=500</t>
  </si>
  <si>
    <t>H=400</t>
  </si>
  <si>
    <t>MC/Ludvig - radiatorer</t>
  </si>
  <si>
    <t>Höjd 200</t>
  </si>
  <si>
    <t>Längd (mm)</t>
  </si>
  <si>
    <t>Effekt (watt)</t>
  </si>
  <si>
    <t>Höjd 300</t>
  </si>
  <si>
    <t>Höjd 400</t>
  </si>
  <si>
    <t>Höjd 500</t>
  </si>
  <si>
    <t>Höjd 600</t>
  </si>
  <si>
    <t>Tilloppstemp.</t>
  </si>
  <si>
    <t>Returtemp.</t>
  </si>
  <si>
    <t>Rumstemp.</t>
  </si>
  <si>
    <t>H=700</t>
  </si>
  <si>
    <t>H=900</t>
  </si>
  <si>
    <t xml:space="preserve">Version: </t>
  </si>
  <si>
    <t xml:space="preserve">För att upprätthålla en ständig produktutveckling förbehåller Epecon sig rätten att ändra tekniska specifikationer utan föregående meddelande. </t>
  </si>
  <si>
    <t>Epecon reserverar sig för eventuella feltryck/felaktig data</t>
  </si>
  <si>
    <t>Effekt</t>
  </si>
  <si>
    <t>n</t>
  </si>
  <si>
    <t>CF10</t>
  </si>
  <si>
    <t>CFR11</t>
  </si>
  <si>
    <t>CF20</t>
  </si>
  <si>
    <t>CFR21</t>
  </si>
  <si>
    <t>CF30</t>
  </si>
  <si>
    <t>CFR31</t>
  </si>
  <si>
    <t>CF40</t>
  </si>
  <si>
    <t>CFR41</t>
  </si>
  <si>
    <t>CFR22</t>
  </si>
  <si>
    <t>CFR33</t>
  </si>
  <si>
    <t>för seriekoppling i höjd 200mm.</t>
  </si>
  <si>
    <t xml:space="preserve">* Typerna 11, 22, 31 och 41 finns inte </t>
  </si>
  <si>
    <t>Typ 10</t>
  </si>
  <si>
    <t>Typ 11</t>
  </si>
  <si>
    <t>Typ 20</t>
  </si>
  <si>
    <t>Typ 22</t>
  </si>
  <si>
    <t>Typ 30</t>
  </si>
  <si>
    <t>Typ 31</t>
  </si>
  <si>
    <t>Typ 40</t>
  </si>
  <si>
    <t>Typ 41</t>
  </si>
  <si>
    <t>Typ 21</t>
  </si>
  <si>
    <t>Typ 11 *</t>
  </si>
  <si>
    <t>Typ 22 *</t>
  </si>
  <si>
    <t>Typ 31 *</t>
  </si>
  <si>
    <t>Typ 41 *</t>
  </si>
  <si>
    <t>-</t>
  </si>
  <si>
    <t>PRE Plan-Serie</t>
  </si>
  <si>
    <t>Typ 21S</t>
  </si>
  <si>
    <t>Typ 33</t>
  </si>
  <si>
    <t>Typ 32</t>
  </si>
  <si>
    <t>Nedan angivna effekter är beräknade enligt EN 442.</t>
  </si>
  <si>
    <t>Notera att beräknade effekter måste kontrolleras mot den valda ventilinsatsen vid aktuellt differenstryck och ΔT.</t>
  </si>
  <si>
    <t>Revisionshistorik</t>
  </si>
  <si>
    <t>La till H200 T32 och T33</t>
  </si>
  <si>
    <t>Om ventilinsatsen inte kan leverera beräknat flöde bör temperaturintervallet justeras alternativt dela effekten på två radiatorer.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</si>
</sst>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#,##0.000"/>
    <numFmt numFmtId="166" formatCode="0.0%"/>
  </numFmts>
  <fonts count="28" x14ac:knownFonts="1">
    <font>
      <sz val="10"/>
      <name val="Arial"/>
    </font>
    <font>
      <sz val="10"/>
      <name val="Arial"/>
      <family val="2"/>
    </font>
    <font>
      <b/>
      <sz val="24"/>
      <name val="MS Sans Serif"/>
      <family val="2"/>
    </font>
    <font>
      <b/>
      <sz val="10"/>
      <name val="MS Sans Serif"/>
      <family val="2"/>
    </font>
    <font>
      <b/>
      <sz val="10"/>
      <name val="Arial"/>
      <family val="2"/>
    </font>
    <font>
      <sz val="10"/>
      <name val="MS Sans Serif"/>
      <family val="2"/>
    </font>
    <font>
      <b/>
      <sz val="14"/>
      <name val="MS Sans Serif"/>
      <family val="2"/>
    </font>
    <font>
      <sz val="8"/>
      <name val="MS Sans Serif"/>
      <family val="2"/>
    </font>
    <font>
      <b/>
      <sz val="8"/>
      <name val="MS Sans Serif"/>
      <family val="2"/>
    </font>
    <font>
      <b/>
      <sz val="10"/>
      <name val="MS Sans Serif"/>
      <family val="2"/>
    </font>
    <font>
      <b/>
      <i/>
      <sz val="13.5"/>
      <name val="MS Sans Serif"/>
      <family val="2"/>
    </font>
    <font>
      <b/>
      <sz val="8.5"/>
      <name val="MS Sans Serif"/>
      <family val="2"/>
    </font>
    <font>
      <sz val="10"/>
      <name val="Arial"/>
      <family val="2"/>
    </font>
    <font>
      <b/>
      <i/>
      <sz val="13.5"/>
      <name val="MS Sans Serif"/>
      <family val="2"/>
    </font>
    <font>
      <sz val="10"/>
      <name val="MS Sans Serif"/>
      <family val="2"/>
    </font>
    <font>
      <sz val="14"/>
      <name val="Arial"/>
      <family val="2"/>
    </font>
    <font>
      <b/>
      <sz val="14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b/>
      <sz val="13.5"/>
      <name val="MS Sans Serif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4"/>
      <name val="Mongolian Baiti"/>
      <family val="4"/>
    </font>
    <font>
      <sz val="8"/>
      <name val="Arial"/>
      <family val="2"/>
    </font>
    <font>
      <i/>
      <sz val="11"/>
      <name val="Calibri"/>
      <family val="2"/>
    </font>
    <font>
      <i/>
      <sz val="1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gray0625">
        <bgColor indexed="13"/>
      </patternFill>
    </fill>
    <fill>
      <patternFill patternType="gray0625">
        <bgColor indexed="9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9">
    <xf numFmtId="0" fontId="0" fillId="0" borderId="0" xfId="0"/>
    <xf numFmtId="0" fontId="3" fillId="2" borderId="1" xfId="0" quotePrefix="1" applyFont="1" applyFill="1" applyBorder="1" applyAlignment="1">
      <alignment horizontal="left"/>
    </xf>
    <xf numFmtId="0" fontId="0" fillId="2" borderId="0" xfId="0" applyFill="1"/>
    <xf numFmtId="0" fontId="4" fillId="3" borderId="0" xfId="0" applyFont="1" applyFill="1"/>
    <xf numFmtId="0" fontId="0" fillId="3" borderId="0" xfId="0" applyFill="1"/>
    <xf numFmtId="0" fontId="5" fillId="0" borderId="2" xfId="0" applyFont="1" applyFill="1" applyBorder="1"/>
    <xf numFmtId="0" fontId="6" fillId="0" borderId="2" xfId="0" quotePrefix="1" applyFont="1" applyFill="1" applyBorder="1" applyAlignment="1">
      <alignment horizontal="left"/>
    </xf>
    <xf numFmtId="0" fontId="6" fillId="0" borderId="3" xfId="0" quotePrefix="1" applyFont="1" applyFill="1" applyBorder="1" applyAlignment="1">
      <alignment horizontal="left"/>
    </xf>
    <xf numFmtId="0" fontId="7" fillId="0" borderId="1" xfId="0" applyFont="1" applyFill="1" applyBorder="1" applyAlignment="1">
      <alignment horizontal="center"/>
    </xf>
    <xf numFmtId="0" fontId="8" fillId="0" borderId="4" xfId="0" applyFont="1" applyFill="1" applyBorder="1"/>
    <xf numFmtId="0" fontId="8" fillId="0" borderId="4" xfId="0" applyFont="1" applyFill="1" applyBorder="1" applyAlignment="1">
      <alignment horizontal="center"/>
    </xf>
    <xf numFmtId="0" fontId="9" fillId="0" borderId="5" xfId="0" applyFont="1" applyFill="1" applyBorder="1" applyAlignment="1">
      <alignment horizontal="center"/>
    </xf>
    <xf numFmtId="0" fontId="0" fillId="0" borderId="2" xfId="0" applyFill="1" applyBorder="1"/>
    <xf numFmtId="0" fontId="10" fillId="0" borderId="3" xfId="0" applyFont="1" applyFill="1" applyBorder="1" applyAlignment="1">
      <alignment horizontal="left"/>
    </xf>
    <xf numFmtId="0" fontId="3" fillId="0" borderId="3" xfId="0" applyFont="1" applyFill="1" applyBorder="1"/>
    <xf numFmtId="0" fontId="3" fillId="4" borderId="3" xfId="0" applyFont="1" applyFill="1" applyBorder="1" applyAlignment="1"/>
    <xf numFmtId="0" fontId="12" fillId="0" borderId="1" xfId="0" applyFont="1" applyFill="1" applyBorder="1" applyAlignment="1">
      <alignment horizontal="center"/>
    </xf>
    <xf numFmtId="1" fontId="3" fillId="4" borderId="0" xfId="0" applyNumberFormat="1" applyFont="1" applyFill="1"/>
    <xf numFmtId="0" fontId="0" fillId="0" borderId="1" xfId="0" applyFill="1" applyBorder="1" applyAlignment="1">
      <alignment horizontal="center"/>
    </xf>
    <xf numFmtId="1" fontId="3" fillId="0" borderId="0" xfId="0" applyNumberFormat="1" applyFont="1" applyFill="1"/>
    <xf numFmtId="0" fontId="10" fillId="0" borderId="3" xfId="0" applyFont="1" applyBorder="1" applyAlignment="1">
      <alignment horizontal="left"/>
    </xf>
    <xf numFmtId="0" fontId="3" fillId="0" borderId="3" xfId="0" applyFont="1" applyBorder="1"/>
    <xf numFmtId="0" fontId="3" fillId="4" borderId="3" xfId="0" applyFont="1" applyFill="1" applyBorder="1"/>
    <xf numFmtId="0" fontId="0" fillId="0" borderId="2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10" fillId="0" borderId="3" xfId="0" quotePrefix="1" applyFont="1" applyBorder="1" applyAlignment="1">
      <alignment horizontal="left"/>
    </xf>
    <xf numFmtId="0" fontId="13" fillId="0" borderId="3" xfId="0" quotePrefix="1" applyFont="1" applyBorder="1" applyAlignment="1">
      <alignment horizontal="left"/>
    </xf>
    <xf numFmtId="1" fontId="0" fillId="0" borderId="0" xfId="0" applyNumberFormat="1"/>
    <xf numFmtId="0" fontId="14" fillId="0" borderId="0" xfId="0" applyFont="1" applyFill="1" applyBorder="1" applyAlignment="1">
      <alignment horizontal="left"/>
    </xf>
    <xf numFmtId="0" fontId="0" fillId="0" borderId="0" xfId="0" applyAlignment="1">
      <alignment horizontal="center"/>
    </xf>
    <xf numFmtId="1" fontId="0" fillId="2" borderId="0" xfId="0" applyNumberFormat="1" applyFill="1"/>
    <xf numFmtId="1" fontId="6" fillId="0" borderId="2" xfId="0" quotePrefix="1" applyNumberFormat="1" applyFont="1" applyFill="1" applyBorder="1" applyAlignment="1">
      <alignment horizontal="left"/>
    </xf>
    <xf numFmtId="1" fontId="8" fillId="0" borderId="4" xfId="0" applyNumberFormat="1" applyFont="1" applyFill="1" applyBorder="1" applyAlignment="1">
      <alignment horizontal="center"/>
    </xf>
    <xf numFmtId="1" fontId="9" fillId="0" borderId="5" xfId="0" applyNumberFormat="1" applyFont="1" applyFill="1" applyBorder="1" applyAlignment="1">
      <alignment horizontal="center"/>
    </xf>
    <xf numFmtId="1" fontId="3" fillId="0" borderId="3" xfId="0" applyNumberFormat="1" applyFont="1" applyFill="1" applyBorder="1"/>
    <xf numFmtId="1" fontId="3" fillId="0" borderId="0" xfId="0" applyNumberFormat="1" applyFont="1"/>
    <xf numFmtId="1" fontId="3" fillId="0" borderId="3" xfId="0" applyNumberFormat="1" applyFont="1" applyBorder="1"/>
    <xf numFmtId="1" fontId="3" fillId="4" borderId="0" xfId="0" applyNumberFormat="1" applyFont="1" applyFill="1" applyAlignment="1">
      <alignment horizontal="center"/>
    </xf>
    <xf numFmtId="1" fontId="3" fillId="0" borderId="7" xfId="0" applyNumberFormat="1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0" fontId="15" fillId="0" borderId="0" xfId="0" applyFont="1"/>
    <xf numFmtId="0" fontId="15" fillId="0" borderId="8" xfId="0" applyFont="1" applyBorder="1" applyAlignment="1">
      <alignment horizontal="center"/>
    </xf>
    <xf numFmtId="0" fontId="15" fillId="0" borderId="9" xfId="0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16" fillId="0" borderId="9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7" fillId="0" borderId="8" xfId="0" applyFont="1" applyBorder="1" applyAlignment="1">
      <alignment horizontal="center"/>
    </xf>
    <xf numFmtId="0" fontId="17" fillId="0" borderId="8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1" fillId="0" borderId="3" xfId="0" applyFont="1" applyFill="1" applyBorder="1"/>
    <xf numFmtId="0" fontId="18" fillId="0" borderId="11" xfId="0" applyFont="1" applyBorder="1" applyAlignment="1">
      <alignment horizontal="center"/>
    </xf>
    <xf numFmtId="0" fontId="18" fillId="0" borderId="11" xfId="0" applyFont="1" applyFill="1" applyBorder="1" applyAlignment="1">
      <alignment horizontal="center"/>
    </xf>
    <xf numFmtId="1" fontId="3" fillId="0" borderId="0" xfId="0" applyNumberFormat="1" applyFont="1" applyFill="1" applyBorder="1"/>
    <xf numFmtId="0" fontId="0" fillId="0" borderId="0" xfId="0" applyFill="1" applyBorder="1"/>
    <xf numFmtId="0" fontId="10" fillId="0" borderId="0" xfId="0" applyFont="1" applyFill="1" applyBorder="1" applyAlignment="1">
      <alignment horizontal="left"/>
    </xf>
    <xf numFmtId="0" fontId="3" fillId="0" borderId="0" xfId="0" applyFont="1" applyFill="1" applyBorder="1"/>
    <xf numFmtId="0" fontId="11" fillId="0" borderId="0" xfId="0" applyFont="1" applyFill="1" applyBorder="1"/>
    <xf numFmtId="0" fontId="3" fillId="4" borderId="0" xfId="0" applyFont="1" applyFill="1" applyBorder="1" applyAlignment="1"/>
    <xf numFmtId="0" fontId="15" fillId="5" borderId="8" xfId="0" applyFont="1" applyFill="1" applyBorder="1" applyAlignment="1">
      <alignment horizontal="center"/>
    </xf>
    <xf numFmtId="0" fontId="15" fillId="5" borderId="9" xfId="0" applyFont="1" applyFill="1" applyBorder="1" applyAlignment="1">
      <alignment horizontal="center"/>
    </xf>
    <xf numFmtId="0" fontId="16" fillId="5" borderId="9" xfId="0" applyFont="1" applyFill="1" applyBorder="1" applyAlignment="1">
      <alignment horizontal="center"/>
    </xf>
    <xf numFmtId="0" fontId="15" fillId="5" borderId="10" xfId="0" applyFont="1" applyFill="1" applyBorder="1" applyAlignment="1">
      <alignment horizontal="center"/>
    </xf>
    <xf numFmtId="0" fontId="21" fillId="0" borderId="0" xfId="0" applyFont="1" applyAlignment="1"/>
    <xf numFmtId="0" fontId="5" fillId="0" borderId="1" xfId="0" applyFont="1" applyFill="1" applyBorder="1"/>
    <xf numFmtId="0" fontId="6" fillId="0" borderId="12" xfId="0" quotePrefix="1" applyFont="1" applyFill="1" applyBorder="1" applyAlignment="1">
      <alignment horizontal="left"/>
    </xf>
    <xf numFmtId="1" fontId="6" fillId="0" borderId="12" xfId="0" quotePrefix="1" applyNumberFormat="1" applyFont="1" applyFill="1" applyBorder="1" applyAlignment="1">
      <alignment horizontal="left"/>
    </xf>
    <xf numFmtId="0" fontId="6" fillId="0" borderId="13" xfId="0" quotePrefix="1" applyFont="1" applyFill="1" applyBorder="1" applyAlignment="1">
      <alignment horizontal="left"/>
    </xf>
    <xf numFmtId="0" fontId="20" fillId="0" borderId="0" xfId="0" applyFont="1" applyFill="1" applyBorder="1" applyAlignment="1" applyProtection="1">
      <alignment horizontal="left"/>
      <protection locked="0"/>
    </xf>
    <xf numFmtId="1" fontId="0" fillId="0" borderId="0" xfId="0" applyNumberFormat="1" applyFill="1" applyBorder="1"/>
    <xf numFmtId="0" fontId="0" fillId="0" borderId="0" xfId="0" applyFill="1"/>
    <xf numFmtId="1" fontId="0" fillId="0" borderId="0" xfId="0" applyNumberFormat="1" applyFill="1"/>
    <xf numFmtId="0" fontId="25" fillId="0" borderId="0" xfId="0" applyFont="1" applyFill="1" applyBorder="1"/>
    <xf numFmtId="0" fontId="0" fillId="6" borderId="11" xfId="0" applyFill="1" applyBorder="1"/>
    <xf numFmtId="0" fontId="18" fillId="6" borderId="11" xfId="0" applyFont="1" applyFill="1" applyBorder="1"/>
    <xf numFmtId="1" fontId="18" fillId="6" borderId="11" xfId="0" applyNumberFormat="1" applyFont="1" applyFill="1" applyBorder="1" applyAlignment="1">
      <alignment horizontal="center"/>
    </xf>
    <xf numFmtId="0" fontId="25" fillId="0" borderId="0" xfId="0" applyFont="1" applyBorder="1"/>
    <xf numFmtId="3" fontId="0" fillId="0" borderId="11" xfId="0" applyNumberFormat="1" applyBorder="1" applyProtection="1">
      <protection hidden="1"/>
    </xf>
    <xf numFmtId="164" fontId="0" fillId="7" borderId="11" xfId="0" applyNumberFormat="1" applyFill="1" applyBorder="1" applyAlignment="1">
      <alignment horizontal="center"/>
    </xf>
    <xf numFmtId="1" fontId="0" fillId="0" borderId="0" xfId="0" applyNumberFormat="1" applyAlignment="1">
      <alignment horizontal="center"/>
    </xf>
    <xf numFmtId="0" fontId="18" fillId="0" borderId="8" xfId="0" applyFont="1" applyBorder="1" applyAlignment="1">
      <alignment vertical="center"/>
    </xf>
    <xf numFmtId="0" fontId="20" fillId="5" borderId="15" xfId="0" applyFont="1" applyFill="1" applyBorder="1" applyAlignment="1" applyProtection="1">
      <alignment horizontal="left" vertical="center"/>
      <protection locked="0"/>
    </xf>
    <xf numFmtId="1" fontId="18" fillId="0" borderId="8" xfId="0" applyNumberFormat="1" applyFont="1" applyBorder="1" applyAlignment="1">
      <alignment vertical="center"/>
    </xf>
    <xf numFmtId="3" fontId="0" fillId="9" borderId="11" xfId="0" applyNumberFormat="1" applyFill="1" applyBorder="1" applyProtection="1">
      <protection hidden="1"/>
    </xf>
    <xf numFmtId="4" fontId="0" fillId="9" borderId="11" xfId="0" applyNumberFormat="1" applyFill="1" applyBorder="1" applyProtection="1">
      <protection hidden="1"/>
    </xf>
    <xf numFmtId="0" fontId="18" fillId="0" borderId="0" xfId="0" applyFont="1" applyFill="1" applyBorder="1" applyAlignment="1">
      <alignment horizontal="center"/>
    </xf>
    <xf numFmtId="3" fontId="0" fillId="0" borderId="0" xfId="0" applyNumberFormat="1" applyFill="1" applyBorder="1" applyProtection="1">
      <protection hidden="1"/>
    </xf>
    <xf numFmtId="165" fontId="0" fillId="9" borderId="11" xfId="0" applyNumberFormat="1" applyFill="1" applyBorder="1" applyProtection="1">
      <protection hidden="1"/>
    </xf>
    <xf numFmtId="0" fontId="0" fillId="0" borderId="11" xfId="0" applyBorder="1"/>
    <xf numFmtId="0" fontId="19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" fontId="18" fillId="0" borderId="0" xfId="0" applyNumberFormat="1" applyFont="1" applyFill="1" applyBorder="1" applyAlignment="1">
      <alignment horizontal="center"/>
    </xf>
    <xf numFmtId="165" fontId="0" fillId="0" borderId="0" xfId="0" applyNumberFormat="1" applyFill="1" applyBorder="1" applyProtection="1">
      <protection hidden="1"/>
    </xf>
    <xf numFmtId="0" fontId="12" fillId="0" borderId="0" xfId="0" applyFont="1"/>
    <xf numFmtId="3" fontId="0" fillId="0" borderId="11" xfId="0" applyNumberFormat="1" applyFill="1" applyBorder="1" applyProtection="1">
      <protection hidden="1"/>
    </xf>
    <xf numFmtId="0" fontId="0" fillId="6" borderId="5" xfId="0" applyFill="1" applyBorder="1"/>
    <xf numFmtId="0" fontId="0" fillId="0" borderId="11" xfId="0" applyFill="1" applyBorder="1"/>
    <xf numFmtId="3" fontId="18" fillId="0" borderId="0" xfId="0" applyNumberFormat="1" applyFont="1" applyFill="1" applyBorder="1" applyProtection="1">
      <protection hidden="1"/>
    </xf>
    <xf numFmtId="0" fontId="18" fillId="0" borderId="0" xfId="0" applyFont="1" applyFill="1" applyBorder="1"/>
    <xf numFmtId="4" fontId="18" fillId="0" borderId="0" xfId="0" applyNumberFormat="1" applyFont="1" applyFill="1" applyBorder="1" applyProtection="1">
      <protection hidden="1"/>
    </xf>
    <xf numFmtId="166" fontId="0" fillId="0" borderId="0" xfId="0" applyNumberFormat="1" applyFill="1" applyBorder="1" applyProtection="1">
      <protection hidden="1"/>
    </xf>
    <xf numFmtId="3" fontId="0" fillId="0" borderId="0" xfId="0" applyNumberFormat="1" applyFill="1" applyBorder="1"/>
    <xf numFmtId="3" fontId="18" fillId="0" borderId="11" xfId="0" applyNumberFormat="1" applyFont="1" applyFill="1" applyBorder="1" applyProtection="1">
      <protection hidden="1"/>
    </xf>
    <xf numFmtId="0" fontId="18" fillId="0" borderId="11" xfId="0" applyFont="1" applyFill="1" applyBorder="1"/>
    <xf numFmtId="166" fontId="0" fillId="0" borderId="11" xfId="0" applyNumberFormat="1" applyFill="1" applyBorder="1" applyProtection="1">
      <protection hidden="1"/>
    </xf>
    <xf numFmtId="4" fontId="12" fillId="9" borderId="11" xfId="0" applyNumberFormat="1" applyFont="1" applyFill="1" applyBorder="1" applyProtection="1">
      <protection hidden="1"/>
    </xf>
    <xf numFmtId="0" fontId="12" fillId="9" borderId="11" xfId="0" applyFont="1" applyFill="1" applyBorder="1"/>
    <xf numFmtId="0" fontId="0" fillId="9" borderId="11" xfId="0" applyFill="1" applyBorder="1"/>
    <xf numFmtId="0" fontId="19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1" fontId="18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4" fontId="12" fillId="9" borderId="11" xfId="0" applyNumberFormat="1" applyFont="1" applyFill="1" applyBorder="1"/>
    <xf numFmtId="3" fontId="12" fillId="9" borderId="11" xfId="0" applyNumberFormat="1" applyFont="1" applyFill="1" applyBorder="1" applyProtection="1">
      <protection hidden="1"/>
    </xf>
    <xf numFmtId="3" fontId="12" fillId="9" borderId="11" xfId="0" applyNumberFormat="1" applyFont="1" applyFill="1" applyBorder="1"/>
    <xf numFmtId="3" fontId="12" fillId="0" borderId="11" xfId="0" applyNumberFormat="1" applyFont="1" applyFill="1" applyBorder="1" applyProtection="1">
      <protection hidden="1"/>
    </xf>
    <xf numFmtId="1" fontId="12" fillId="0" borderId="11" xfId="0" applyNumberFormat="1" applyFont="1" applyFill="1" applyBorder="1"/>
    <xf numFmtId="16" fontId="0" fillId="0" borderId="0" xfId="0" applyNumberFormat="1"/>
    <xf numFmtId="1" fontId="12" fillId="11" borderId="12" xfId="0" applyNumberFormat="1" applyFont="1" applyFill="1" applyBorder="1" applyAlignment="1">
      <alignment horizontal="left"/>
    </xf>
    <xf numFmtId="0" fontId="0" fillId="11" borderId="13" xfId="0" applyFill="1" applyBorder="1"/>
    <xf numFmtId="0" fontId="0" fillId="11" borderId="17" xfId="0" applyFill="1" applyBorder="1"/>
    <xf numFmtId="0" fontId="12" fillId="11" borderId="6" xfId="0" applyFont="1" applyFill="1" applyBorder="1"/>
    <xf numFmtId="0" fontId="0" fillId="11" borderId="7" xfId="0" applyFill="1" applyBorder="1"/>
    <xf numFmtId="0" fontId="0" fillId="11" borderId="18" xfId="0" applyFill="1" applyBorder="1"/>
    <xf numFmtId="1" fontId="4" fillId="6" borderId="5" xfId="0" applyNumberFormat="1" applyFont="1" applyFill="1" applyBorder="1" applyAlignment="1">
      <alignment horizontal="center"/>
    </xf>
    <xf numFmtId="1" fontId="4" fillId="6" borderId="16" xfId="0" applyNumberFormat="1" applyFont="1" applyFill="1" applyBorder="1" applyAlignment="1">
      <alignment horizontal="center"/>
    </xf>
    <xf numFmtId="14" fontId="1" fillId="0" borderId="0" xfId="0" applyNumberFormat="1" applyFont="1"/>
    <xf numFmtId="0" fontId="19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1" fontId="18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10" borderId="3" xfId="0" applyFill="1" applyBorder="1" applyAlignment="1">
      <alignment horizontal="center"/>
    </xf>
    <xf numFmtId="0" fontId="19" fillId="6" borderId="2" xfId="0" applyFont="1" applyFill="1" applyBorder="1" applyAlignment="1">
      <alignment horizontal="center"/>
    </xf>
    <xf numFmtId="0" fontId="19" fillId="6" borderId="3" xfId="0" applyFont="1" applyFill="1" applyBorder="1" applyAlignment="1">
      <alignment horizontal="center"/>
    </xf>
    <xf numFmtId="0" fontId="0" fillId="0" borderId="3" xfId="0" applyBorder="1" applyAlignment="1"/>
    <xf numFmtId="0" fontId="0" fillId="0" borderId="14" xfId="0" applyBorder="1" applyAlignment="1"/>
    <xf numFmtId="1" fontId="18" fillId="6" borderId="2" xfId="0" applyNumberFormat="1" applyFont="1" applyFill="1" applyBorder="1" applyAlignment="1">
      <alignment horizontal="center"/>
    </xf>
    <xf numFmtId="1" fontId="18" fillId="6" borderId="3" xfId="0" applyNumberFormat="1" applyFont="1" applyFill="1" applyBorder="1" applyAlignment="1">
      <alignment horizontal="center"/>
    </xf>
    <xf numFmtId="0" fontId="22" fillId="6" borderId="2" xfId="0" applyFont="1" applyFill="1" applyBorder="1" applyAlignment="1">
      <alignment horizontal="center"/>
    </xf>
    <xf numFmtId="0" fontId="22" fillId="6" borderId="3" xfId="0" applyFont="1" applyFill="1" applyBorder="1" applyAlignment="1">
      <alignment horizontal="center"/>
    </xf>
    <xf numFmtId="0" fontId="23" fillId="6" borderId="2" xfId="0" applyFont="1" applyFill="1" applyBorder="1" applyAlignment="1">
      <alignment horizontal="center"/>
    </xf>
    <xf numFmtId="0" fontId="24" fillId="6" borderId="3" xfId="0" applyFont="1" applyFill="1" applyBorder="1" applyAlignment="1">
      <alignment horizontal="center"/>
    </xf>
    <xf numFmtId="0" fontId="2" fillId="8" borderId="2" xfId="0" applyFont="1" applyFill="1" applyBorder="1" applyAlignment="1">
      <alignment horizontal="center"/>
    </xf>
    <xf numFmtId="0" fontId="2" fillId="8" borderId="3" xfId="0" applyFont="1" applyFill="1" applyBorder="1" applyAlignment="1">
      <alignment horizontal="center"/>
    </xf>
    <xf numFmtId="0" fontId="2" fillId="8" borderId="14" xfId="0" applyFont="1" applyFill="1" applyBorder="1" applyAlignment="1">
      <alignment horizontal="center"/>
    </xf>
    <xf numFmtId="0" fontId="2" fillId="8" borderId="1" xfId="0" quotePrefix="1" applyFont="1" applyFill="1" applyBorder="1" applyAlignment="1">
      <alignment horizontal="center"/>
    </xf>
    <xf numFmtId="0" fontId="2" fillId="8" borderId="0" xfId="0" quotePrefix="1" applyFont="1" applyFill="1" applyBorder="1" applyAlignment="1">
      <alignment horizontal="center"/>
    </xf>
    <xf numFmtId="0" fontId="18" fillId="10" borderId="2" xfId="0" applyFont="1" applyFill="1" applyBorder="1" applyAlignment="1">
      <alignment horizontal="center"/>
    </xf>
    <xf numFmtId="0" fontId="0" fillId="10" borderId="14" xfId="0" applyFill="1" applyBorder="1" applyAlignment="1">
      <alignment horizontal="center"/>
    </xf>
    <xf numFmtId="10" fontId="18" fillId="10" borderId="2" xfId="0" applyNumberFormat="1" applyFont="1" applyFill="1" applyBorder="1" applyAlignment="1">
      <alignment horizontal="center"/>
    </xf>
    <xf numFmtId="1" fontId="18" fillId="6" borderId="14" xfId="0" applyNumberFormat="1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10" borderId="3" xfId="0" applyFill="1" applyBorder="1" applyAlignment="1">
      <alignment horizontal="center"/>
    </xf>
    <xf numFmtId="0" fontId="18" fillId="0" borderId="14" xfId="0" applyFont="1" applyBorder="1" applyAlignment="1">
      <alignment horizontal="center"/>
    </xf>
    <xf numFmtId="0" fontId="18" fillId="10" borderId="3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1" fontId="18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3" fontId="1" fillId="11" borderId="11" xfId="0" applyNumberFormat="1" applyFont="1" applyFill="1" applyBorder="1" applyAlignment="1" applyProtection="1">
      <alignment horizontal="center"/>
      <protection hidden="1"/>
    </xf>
    <xf numFmtId="3" fontId="1" fillId="0" borderId="11" xfId="0" applyNumberFormat="1" applyFont="1" applyBorder="1" applyAlignment="1" applyProtection="1">
      <alignment horizontal="center"/>
      <protection hidden="1"/>
    </xf>
    <xf numFmtId="0" fontId="4" fillId="10" borderId="2" xfId="0" applyFont="1" applyFill="1" applyBorder="1" applyAlignment="1">
      <alignment horizontal="center"/>
    </xf>
    <xf numFmtId="0" fontId="4" fillId="0" borderId="14" xfId="0" applyFont="1" applyBorder="1" applyAlignment="1">
      <alignment horizontal="center"/>
    </xf>
    <xf numFmtId="3" fontId="1" fillId="0" borderId="11" xfId="0" applyNumberFormat="1" applyFont="1" applyFill="1" applyBorder="1" applyProtection="1">
      <protection hidden="1"/>
    </xf>
    <xf numFmtId="0" fontId="26" fillId="0" borderId="0" xfId="0" applyFont="1" applyAlignment="1">
      <alignment vertical="center"/>
    </xf>
    <xf numFmtId="0" fontId="1" fillId="0" borderId="0" xfId="0" applyFont="1"/>
    <xf numFmtId="1" fontId="1" fillId="0" borderId="1" xfId="0" applyNumberFormat="1" applyFont="1" applyFill="1" applyBorder="1" applyAlignment="1">
      <alignment horizontal="left"/>
    </xf>
    <xf numFmtId="0" fontId="27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428625</xdr:colOff>
      <xdr:row>0</xdr:row>
      <xdr:rowOff>133350</xdr:rowOff>
    </xdr:from>
    <xdr:to>
      <xdr:col>7</xdr:col>
      <xdr:colOff>0</xdr:colOff>
      <xdr:row>2</xdr:row>
      <xdr:rowOff>9525</xdr:rowOff>
    </xdr:to>
    <xdr:pic>
      <xdr:nvPicPr>
        <xdr:cNvPr id="1053" name="Picture 1" descr="Epeconlogo ny silver_utan devis">
          <a:extLst>
            <a:ext uri="{FF2B5EF4-FFF2-40B4-BE49-F238E27FC236}">
              <a16:creationId xmlns:a16="http://schemas.microsoft.com/office/drawing/2014/main" id="{00000000-0008-0000-0000-00001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86125" y="133350"/>
          <a:ext cx="18573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333375</xdr:colOff>
      <xdr:row>131</xdr:row>
      <xdr:rowOff>95250</xdr:rowOff>
    </xdr:from>
    <xdr:to>
      <xdr:col>9</xdr:col>
      <xdr:colOff>419100</xdr:colOff>
      <xdr:row>138</xdr:row>
      <xdr:rowOff>133350</xdr:rowOff>
    </xdr:to>
    <xdr:pic>
      <xdr:nvPicPr>
        <xdr:cNvPr id="1054" name="Picture 2" descr="Sidfot EPECON">
          <a:extLst>
            <a:ext uri="{FF2B5EF4-FFF2-40B4-BE49-F238E27FC236}">
              <a16:creationId xmlns:a16="http://schemas.microsoft.com/office/drawing/2014/main" id="{00000000-0008-0000-0000-00001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26898600"/>
          <a:ext cx="6781800" cy="1171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31"/>
  <sheetViews>
    <sheetView showGridLines="0" tabSelected="1" workbookViewId="0">
      <pane xSplit="1" ySplit="5" topLeftCell="B9" activePane="bottomRight" state="frozen"/>
      <selection activeCell="H1" sqref="H1"/>
      <selection pane="topRight" activeCell="I1" sqref="I1"/>
      <selection pane="bottomLeft" activeCell="H6" sqref="H6"/>
      <selection pane="bottomRight" activeCell="C4" sqref="C4"/>
    </sheetView>
  </sheetViews>
  <sheetFormatPr defaultColWidth="11.42578125" defaultRowHeight="12.75" x14ac:dyDescent="0.2"/>
  <cols>
    <col min="1" max="1" width="5.140625" customWidth="1"/>
    <col min="2" max="2" width="14.85546875" customWidth="1"/>
    <col min="3" max="8" width="11.42578125" style="27" customWidth="1"/>
    <col min="9" max="11" width="11.85546875" customWidth="1"/>
  </cols>
  <sheetData>
    <row r="1" spans="2:17" x14ac:dyDescent="0.2">
      <c r="L1" t="s">
        <v>42</v>
      </c>
      <c r="M1" s="127">
        <v>43514</v>
      </c>
    </row>
    <row r="2" spans="2:17" ht="24.95" customHeight="1" x14ac:dyDescent="0.35">
      <c r="B2" s="63" t="s">
        <v>73</v>
      </c>
      <c r="C2" s="63"/>
      <c r="D2" s="63"/>
      <c r="E2" s="63"/>
      <c r="F2" s="63"/>
      <c r="G2" s="63"/>
      <c r="H2" s="63"/>
    </row>
    <row r="3" spans="2:17" ht="13.5" thickBot="1" x14ac:dyDescent="0.25"/>
    <row r="4" spans="2:17" ht="20.25" customHeight="1" thickBot="1" x14ac:dyDescent="0.25">
      <c r="B4" s="80" t="s">
        <v>37</v>
      </c>
      <c r="C4" s="81">
        <v>55</v>
      </c>
      <c r="D4" s="82" t="s">
        <v>38</v>
      </c>
      <c r="E4" s="81">
        <v>45</v>
      </c>
      <c r="F4" s="82" t="s">
        <v>39</v>
      </c>
      <c r="G4" s="81">
        <v>20</v>
      </c>
    </row>
    <row r="5" spans="2:17" ht="15.75" x14ac:dyDescent="0.25">
      <c r="B5" s="72"/>
      <c r="C5" s="68"/>
      <c r="D5" s="69"/>
      <c r="E5" s="68"/>
      <c r="F5" s="69"/>
      <c r="G5" s="69"/>
      <c r="H5" s="68"/>
      <c r="I5" s="70"/>
      <c r="J5" s="70"/>
      <c r="K5" s="70"/>
    </row>
    <row r="6" spans="2:17" ht="15.75" x14ac:dyDescent="0.25">
      <c r="B6" s="165" t="s">
        <v>77</v>
      </c>
      <c r="C6" s="68"/>
      <c r="D6" s="69"/>
      <c r="E6" s="68"/>
      <c r="F6" s="69"/>
      <c r="G6" s="69"/>
      <c r="H6" s="68"/>
      <c r="I6" s="70"/>
      <c r="J6" s="70"/>
      <c r="K6" s="70"/>
    </row>
    <row r="7" spans="2:17" ht="15.75" x14ac:dyDescent="0.25">
      <c r="B7" s="165" t="s">
        <v>78</v>
      </c>
      <c r="C7" s="68"/>
      <c r="D7" s="69"/>
      <c r="E7" s="68"/>
      <c r="F7" s="69"/>
      <c r="G7" s="69"/>
      <c r="H7" s="68"/>
      <c r="I7" s="70"/>
      <c r="J7" s="70"/>
      <c r="K7" s="70"/>
    </row>
    <row r="8" spans="2:17" ht="16.5" customHeight="1" x14ac:dyDescent="0.25">
      <c r="B8" s="168" t="s">
        <v>81</v>
      </c>
      <c r="C8" s="71"/>
      <c r="D8" s="71"/>
      <c r="E8" s="71"/>
      <c r="F8" s="71"/>
      <c r="G8" s="71"/>
      <c r="H8" s="71"/>
      <c r="I8" s="70"/>
      <c r="J8" s="70"/>
      <c r="K8" s="70"/>
    </row>
    <row r="9" spans="2:17" ht="20.100000000000001" customHeight="1" x14ac:dyDescent="0.3">
      <c r="B9" s="139" t="s">
        <v>30</v>
      </c>
      <c r="C9" s="140"/>
      <c r="D9" s="140"/>
      <c r="E9" s="140"/>
      <c r="F9" s="140"/>
      <c r="G9" s="140"/>
      <c r="H9" s="140"/>
      <c r="I9" s="135"/>
      <c r="J9" s="135"/>
      <c r="K9" s="135"/>
      <c r="L9" s="135"/>
      <c r="M9" s="136"/>
    </row>
    <row r="10" spans="2:17" ht="20.100000000000001" customHeight="1" x14ac:dyDescent="0.2">
      <c r="B10" s="96"/>
      <c r="C10" s="137" t="s">
        <v>32</v>
      </c>
      <c r="D10" s="138"/>
      <c r="E10" s="138"/>
      <c r="F10" s="138"/>
      <c r="G10" s="138"/>
      <c r="H10" s="138"/>
      <c r="I10" s="135"/>
      <c r="J10" s="135"/>
      <c r="K10" s="135"/>
      <c r="L10" s="135"/>
      <c r="M10" s="136"/>
    </row>
    <row r="11" spans="2:17" ht="20.100000000000001" customHeight="1" x14ac:dyDescent="0.2">
      <c r="B11" s="74" t="s">
        <v>31</v>
      </c>
      <c r="C11" s="125" t="s">
        <v>59</v>
      </c>
      <c r="D11" s="125" t="s">
        <v>68</v>
      </c>
      <c r="E11" s="125" t="s">
        <v>61</v>
      </c>
      <c r="F11" s="125" t="s">
        <v>74</v>
      </c>
      <c r="G11" s="125" t="s">
        <v>69</v>
      </c>
      <c r="H11" s="125" t="s">
        <v>63</v>
      </c>
      <c r="I11" s="126" t="s">
        <v>70</v>
      </c>
      <c r="J11" s="126" t="s">
        <v>76</v>
      </c>
      <c r="K11" s="126" t="s">
        <v>75</v>
      </c>
      <c r="L11" s="126" t="s">
        <v>65</v>
      </c>
      <c r="M11" s="126" t="s">
        <v>71</v>
      </c>
      <c r="O11" s="119" t="s">
        <v>58</v>
      </c>
      <c r="P11" s="120"/>
      <c r="Q11" s="121"/>
    </row>
    <row r="12" spans="2:17" x14ac:dyDescent="0.2">
      <c r="B12" s="51">
        <v>400</v>
      </c>
      <c r="C12" s="77">
        <f>Blad1!B10*((('PRE Plan'!$C$4-'PRE Plan'!$E$4)/(LN(('PRE Plan'!$C$4-'PRE Plan'!$G$4)/('PRE Plan'!$E$4-'PRE Plan'!$G$4))))/49.8329)^Blad1!$C$16</f>
        <v>53.121724244687528</v>
      </c>
      <c r="D12" s="160" t="s">
        <v>72</v>
      </c>
      <c r="E12" s="77">
        <f>Blad1!F10*((('PRE Plan'!$C$4-'PRE Plan'!$E$4)/(LN(('PRE Plan'!$C$4-'PRE Plan'!$G$4)/('PRE Plan'!$E$4-'PRE Plan'!$G$4))))/49.8329)^Blad1!$G$16</f>
        <v>85.289412229527329</v>
      </c>
      <c r="F12" s="77">
        <f>Blad1!H10*((('PRE Plan'!$C$4-'PRE Plan'!$E$4)/(LN(('PRE Plan'!$C$4-'PRE Plan'!$G$4)/('PRE Plan'!$E$4-'PRE Plan'!$G$4))))/49.8329)^Blad1!$I$16</f>
        <v>120.66648497900272</v>
      </c>
      <c r="G12" s="160" t="s">
        <v>72</v>
      </c>
      <c r="H12" s="77">
        <f>Blad1!L10*((('PRE Plan'!$C$4-'PRE Plan'!$E$4)/(LN(('PRE Plan'!$C$4-'PRE Plan'!$G$4)/('PRE Plan'!$E$4-'PRE Plan'!$G$4))))/49.8329)^Blad1!$M$16</f>
        <v>113.44162120052673</v>
      </c>
      <c r="I12" s="160" t="s">
        <v>72</v>
      </c>
      <c r="J12" s="77">
        <f>Blad1!P10*((('PRE Plan'!$C$4-'PRE Plan'!$E$4)/(LN(('PRE Plan'!$C$4-'PRE Plan'!$G$4)/('PRE Plan'!$E$4-'PRE Plan'!$G$4))))/49.8329)^Blad1!$Q$16</f>
        <v>181.95362716482768</v>
      </c>
      <c r="K12" s="160" t="s">
        <v>72</v>
      </c>
      <c r="L12" s="77">
        <f>Blad1!T10*((('PRE Plan'!$C$4-'PRE Plan'!$E$4)/(LN(('PRE Plan'!$C$4-'PRE Plan'!$G$4)/('PRE Plan'!$E$4-'PRE Plan'!$G$4))))/49.8329)^Blad1!$U$16</f>
        <v>143.37563120874739</v>
      </c>
      <c r="M12" s="160" t="s">
        <v>72</v>
      </c>
      <c r="O12" s="122" t="s">
        <v>57</v>
      </c>
      <c r="P12" s="123"/>
      <c r="Q12" s="124"/>
    </row>
    <row r="13" spans="2:17" x14ac:dyDescent="0.2">
      <c r="B13" s="52">
        <v>500</v>
      </c>
      <c r="C13" s="77">
        <f>Blad1!B11*((('PRE Plan'!$C$4-'PRE Plan'!$E$4)/(LN(('PRE Plan'!$C$4-'PRE Plan'!$G$4)/('PRE Plan'!$E$4-'PRE Plan'!$G$4))))/49.8329)^Blad1!$C$16</f>
        <v>66.402155305859409</v>
      </c>
      <c r="D13" s="160" t="s">
        <v>72</v>
      </c>
      <c r="E13" s="77">
        <f>Blad1!F11*((('PRE Plan'!$C$4-'PRE Plan'!$E$4)/(LN(('PRE Plan'!$C$4-'PRE Plan'!$G$4)/('PRE Plan'!$E$4-'PRE Plan'!$G$4))))/49.8329)^Blad1!$G$16</f>
        <v>106.61176528690916</v>
      </c>
      <c r="F13" s="77">
        <f>Blad1!H11*((('PRE Plan'!$C$4-'PRE Plan'!$E$4)/(LN(('PRE Plan'!$C$4-'PRE Plan'!$G$4)/('PRE Plan'!$E$4-'PRE Plan'!$G$4))))/49.8329)^Blad1!$I$16</f>
        <v>150.83310622375339</v>
      </c>
      <c r="G13" s="160" t="s">
        <v>72</v>
      </c>
      <c r="H13" s="77">
        <f>Blad1!L11*((('PRE Plan'!$C$4-'PRE Plan'!$E$4)/(LN(('PRE Plan'!$C$4-'PRE Plan'!$G$4)/('PRE Plan'!$E$4-'PRE Plan'!$G$4))))/49.8329)^Blad1!$M$16</f>
        <v>141.8020265006584</v>
      </c>
      <c r="I13" s="160" t="s">
        <v>72</v>
      </c>
      <c r="J13" s="77">
        <f>Blad1!P11*((('PRE Plan'!$C$4-'PRE Plan'!$E$4)/(LN(('PRE Plan'!$C$4-'PRE Plan'!$G$4)/('PRE Plan'!$E$4-'PRE Plan'!$G$4))))/49.8329)^Blad1!$Q$16</f>
        <v>227.44203395603461</v>
      </c>
      <c r="K13" s="160" t="s">
        <v>72</v>
      </c>
      <c r="L13" s="77">
        <f>Blad1!T11*((('PRE Plan'!$C$4-'PRE Plan'!$E$4)/(LN(('PRE Plan'!$C$4-'PRE Plan'!$G$4)/('PRE Plan'!$E$4-'PRE Plan'!$G$4))))/49.8329)^Blad1!$U$16</f>
        <v>179.21953901093426</v>
      </c>
      <c r="M13" s="160" t="s">
        <v>72</v>
      </c>
    </row>
    <row r="14" spans="2:17" x14ac:dyDescent="0.2">
      <c r="B14" s="52">
        <v>600</v>
      </c>
      <c r="C14" s="77">
        <f>Blad1!B12*((('PRE Plan'!$C$4-'PRE Plan'!$E$4)/(LN(('PRE Plan'!$C$4-'PRE Plan'!$G$4)/('PRE Plan'!$E$4-'PRE Plan'!$G$4))))/49.8329)^Blad1!$C$16</f>
        <v>79.682586367031305</v>
      </c>
      <c r="D14" s="160" t="s">
        <v>72</v>
      </c>
      <c r="E14" s="77">
        <f>Blad1!F12*((('PRE Plan'!$C$4-'PRE Plan'!$E$4)/(LN(('PRE Plan'!$C$4-'PRE Plan'!$G$4)/('PRE Plan'!$E$4-'PRE Plan'!$G$4))))/49.8329)^Blad1!$G$16</f>
        <v>127.93411834429099</v>
      </c>
      <c r="F14" s="77">
        <f>Blad1!H12*((('PRE Plan'!$C$4-'PRE Plan'!$E$4)/(LN(('PRE Plan'!$C$4-'PRE Plan'!$G$4)/('PRE Plan'!$E$4-'PRE Plan'!$G$4))))/49.8329)^Blad1!$I$16</f>
        <v>180.99972746850406</v>
      </c>
      <c r="G14" s="160" t="s">
        <v>72</v>
      </c>
      <c r="H14" s="77">
        <f>Blad1!L12*((('PRE Plan'!$C$4-'PRE Plan'!$E$4)/(LN(('PRE Plan'!$C$4-'PRE Plan'!$G$4)/('PRE Plan'!$E$4-'PRE Plan'!$G$4))))/49.8329)^Blad1!$M$16</f>
        <v>170.16243180079007</v>
      </c>
      <c r="I14" s="160" t="s">
        <v>72</v>
      </c>
      <c r="J14" s="77">
        <f>Blad1!P12*((('PRE Plan'!$C$4-'PRE Plan'!$E$4)/(LN(('PRE Plan'!$C$4-'PRE Plan'!$G$4)/('PRE Plan'!$E$4-'PRE Plan'!$G$4))))/49.8329)^Blad1!$Q$16</f>
        <v>272.93044074724151</v>
      </c>
      <c r="K14" s="160" t="s">
        <v>72</v>
      </c>
      <c r="L14" s="77">
        <f>Blad1!T12*((('PRE Plan'!$C$4-'PRE Plan'!$E$4)/(LN(('PRE Plan'!$C$4-'PRE Plan'!$G$4)/('PRE Plan'!$E$4-'PRE Plan'!$G$4))))/49.8329)^Blad1!$U$16</f>
        <v>215.06344681312112</v>
      </c>
      <c r="M14" s="160" t="s">
        <v>72</v>
      </c>
    </row>
    <row r="15" spans="2:17" x14ac:dyDescent="0.2">
      <c r="B15" s="52">
        <v>700</v>
      </c>
      <c r="C15" s="77">
        <f>Blad1!B13*((('PRE Plan'!$C$4-'PRE Plan'!$E$4)/(LN(('PRE Plan'!$C$4-'PRE Plan'!$G$4)/('PRE Plan'!$E$4-'PRE Plan'!$G$4))))/49.8329)^Blad1!$C$16</f>
        <v>92.963017428203173</v>
      </c>
      <c r="D15" s="160" t="s">
        <v>72</v>
      </c>
      <c r="E15" s="77">
        <f>Blad1!F13*((('PRE Plan'!$C$4-'PRE Plan'!$E$4)/(LN(('PRE Plan'!$C$4-'PRE Plan'!$G$4)/('PRE Plan'!$E$4-'PRE Plan'!$G$4))))/49.8329)^Blad1!$G$16</f>
        <v>149.25647140167283</v>
      </c>
      <c r="F15" s="77">
        <f>Blad1!H13*((('PRE Plan'!$C$4-'PRE Plan'!$E$4)/(LN(('PRE Plan'!$C$4-'PRE Plan'!$G$4)/('PRE Plan'!$E$4-'PRE Plan'!$G$4))))/49.8329)^Blad1!$I$16</f>
        <v>211.16634871325473</v>
      </c>
      <c r="G15" s="160" t="s">
        <v>72</v>
      </c>
      <c r="H15" s="77">
        <f>Blad1!L13*((('PRE Plan'!$C$4-'PRE Plan'!$E$4)/(LN(('PRE Plan'!$C$4-'PRE Plan'!$G$4)/('PRE Plan'!$E$4-'PRE Plan'!$G$4))))/49.8329)^Blad1!$M$16</f>
        <v>198.52283710092175</v>
      </c>
      <c r="I15" s="160" t="s">
        <v>72</v>
      </c>
      <c r="J15" s="77">
        <f>Blad1!P13*((('PRE Plan'!$C$4-'PRE Plan'!$E$4)/(LN(('PRE Plan'!$C$4-'PRE Plan'!$G$4)/('PRE Plan'!$E$4-'PRE Plan'!$G$4))))/49.8329)^Blad1!$Q$16</f>
        <v>318.4188475384484</v>
      </c>
      <c r="K15" s="160" t="s">
        <v>72</v>
      </c>
      <c r="L15" s="77">
        <f>Blad1!T13*((('PRE Plan'!$C$4-'PRE Plan'!$E$4)/(LN(('PRE Plan'!$C$4-'PRE Plan'!$G$4)/('PRE Plan'!$E$4-'PRE Plan'!$G$4))))/49.8329)^Blad1!$U$16</f>
        <v>250.90735461530795</v>
      </c>
      <c r="M15" s="160" t="s">
        <v>72</v>
      </c>
    </row>
    <row r="16" spans="2:17" x14ac:dyDescent="0.2">
      <c r="B16" s="52">
        <v>800</v>
      </c>
      <c r="C16" s="77">
        <f>Blad1!B14*((('PRE Plan'!$C$4-'PRE Plan'!$E$4)/(LN(('PRE Plan'!$C$4-'PRE Plan'!$G$4)/('PRE Plan'!$E$4-'PRE Plan'!$G$4))))/49.8329)^Blad1!$C$16</f>
        <v>106.24344848937506</v>
      </c>
      <c r="D16" s="160" t="s">
        <v>72</v>
      </c>
      <c r="E16" s="77">
        <f>Blad1!F14*((('PRE Plan'!$C$4-'PRE Plan'!$E$4)/(LN(('PRE Plan'!$C$4-'PRE Plan'!$G$4)/('PRE Plan'!$E$4-'PRE Plan'!$G$4))))/49.8329)^Blad1!$G$16</f>
        <v>170.57882445905466</v>
      </c>
      <c r="F16" s="77">
        <f>Blad1!H14*((('PRE Plan'!$C$4-'PRE Plan'!$E$4)/(LN(('PRE Plan'!$C$4-'PRE Plan'!$G$4)/('PRE Plan'!$E$4-'PRE Plan'!$G$4))))/49.8329)^Blad1!$I$16</f>
        <v>241.33296995800544</v>
      </c>
      <c r="G16" s="160" t="s">
        <v>72</v>
      </c>
      <c r="H16" s="77">
        <f>Blad1!L14*((('PRE Plan'!$C$4-'PRE Plan'!$E$4)/(LN(('PRE Plan'!$C$4-'PRE Plan'!$G$4)/('PRE Plan'!$E$4-'PRE Plan'!$G$4))))/49.8329)^Blad1!$M$16</f>
        <v>226.88324240105345</v>
      </c>
      <c r="I16" s="160" t="s">
        <v>72</v>
      </c>
      <c r="J16" s="77">
        <f>Blad1!P14*((('PRE Plan'!$C$4-'PRE Plan'!$E$4)/(LN(('PRE Plan'!$C$4-'PRE Plan'!$G$4)/('PRE Plan'!$E$4-'PRE Plan'!$G$4))))/49.8329)^Blad1!$Q$16</f>
        <v>363.90725432965536</v>
      </c>
      <c r="K16" s="160" t="s">
        <v>72</v>
      </c>
      <c r="L16" s="77">
        <f>Blad1!T14*((('PRE Plan'!$C$4-'PRE Plan'!$E$4)/(LN(('PRE Plan'!$C$4-'PRE Plan'!$G$4)/('PRE Plan'!$E$4-'PRE Plan'!$G$4))))/49.8329)^Blad1!$U$16</f>
        <v>286.75126241749479</v>
      </c>
      <c r="M16" s="160" t="s">
        <v>72</v>
      </c>
    </row>
    <row r="17" spans="2:13" x14ac:dyDescent="0.2">
      <c r="B17" s="52">
        <v>900</v>
      </c>
      <c r="C17" s="77">
        <f>Blad1!B15*((('PRE Plan'!$C$4-'PRE Plan'!$E$4)/(LN(('PRE Plan'!$C$4-'PRE Plan'!$G$4)/('PRE Plan'!$E$4-'PRE Plan'!$G$4))))/49.8329)^Blad1!$C$16</f>
        <v>119.52387955054694</v>
      </c>
      <c r="D17" s="160" t="s">
        <v>72</v>
      </c>
      <c r="E17" s="77">
        <f>Blad1!F15*((('PRE Plan'!$C$4-'PRE Plan'!$E$4)/(LN(('PRE Plan'!$C$4-'PRE Plan'!$G$4)/('PRE Plan'!$E$4-'PRE Plan'!$G$4))))/49.8329)^Blad1!$G$16</f>
        <v>191.90117751643649</v>
      </c>
      <c r="F17" s="77">
        <f>Blad1!H15*((('PRE Plan'!$C$4-'PRE Plan'!$E$4)/(LN(('PRE Plan'!$C$4-'PRE Plan'!$G$4)/('PRE Plan'!$E$4-'PRE Plan'!$G$4))))/49.8329)^Blad1!$I$16</f>
        <v>271.49959120275611</v>
      </c>
      <c r="G17" s="160" t="s">
        <v>72</v>
      </c>
      <c r="H17" s="77">
        <f>Blad1!L15*((('PRE Plan'!$C$4-'PRE Plan'!$E$4)/(LN(('PRE Plan'!$C$4-'PRE Plan'!$G$4)/('PRE Plan'!$E$4-'PRE Plan'!$G$4))))/49.8329)^Blad1!$M$16</f>
        <v>255.24364770118513</v>
      </c>
      <c r="I17" s="160" t="s">
        <v>72</v>
      </c>
      <c r="J17" s="77">
        <f>Blad1!P15*((('PRE Plan'!$C$4-'PRE Plan'!$E$4)/(LN(('PRE Plan'!$C$4-'PRE Plan'!$G$4)/('PRE Plan'!$E$4-'PRE Plan'!$G$4))))/49.8329)^Blad1!$Q$16</f>
        <v>409.39566112086231</v>
      </c>
      <c r="K17" s="160" t="s">
        <v>72</v>
      </c>
      <c r="L17" s="77">
        <f>Blad1!T15*((('PRE Plan'!$C$4-'PRE Plan'!$E$4)/(LN(('PRE Plan'!$C$4-'PRE Plan'!$G$4)/('PRE Plan'!$E$4-'PRE Plan'!$G$4))))/49.8329)^Blad1!$U$16</f>
        <v>322.59517021968168</v>
      </c>
      <c r="M17" s="160" t="s">
        <v>72</v>
      </c>
    </row>
    <row r="18" spans="2:13" x14ac:dyDescent="0.2">
      <c r="B18" s="52">
        <v>1000</v>
      </c>
      <c r="C18" s="77">
        <f>Blad1!B16*((('PRE Plan'!$C$4-'PRE Plan'!$E$4)/(LN(('PRE Plan'!$C$4-'PRE Plan'!$G$4)/('PRE Plan'!$E$4-'PRE Plan'!$G$4))))/49.8329)^Blad1!$C$16</f>
        <v>132.80431061171882</v>
      </c>
      <c r="D18" s="160" t="s">
        <v>72</v>
      </c>
      <c r="E18" s="77">
        <f>Blad1!F16*((('PRE Plan'!$C$4-'PRE Plan'!$E$4)/(LN(('PRE Plan'!$C$4-'PRE Plan'!$G$4)/('PRE Plan'!$E$4-'PRE Plan'!$G$4))))/49.8329)^Blad1!$G$16</f>
        <v>213.22353057381832</v>
      </c>
      <c r="F18" s="77">
        <f>Blad1!H16*((('PRE Plan'!$C$4-'PRE Plan'!$E$4)/(LN(('PRE Plan'!$C$4-'PRE Plan'!$G$4)/('PRE Plan'!$E$4-'PRE Plan'!$G$4))))/49.8329)^Blad1!$I$16</f>
        <v>301.66621244750678</v>
      </c>
      <c r="G18" s="160" t="s">
        <v>72</v>
      </c>
      <c r="H18" s="77">
        <f>Blad1!L16*((('PRE Plan'!$C$4-'PRE Plan'!$E$4)/(LN(('PRE Plan'!$C$4-'PRE Plan'!$G$4)/('PRE Plan'!$E$4-'PRE Plan'!$G$4))))/49.8329)^Blad1!$M$16</f>
        <v>283.6040530013168</v>
      </c>
      <c r="I18" s="160" t="s">
        <v>72</v>
      </c>
      <c r="J18" s="77">
        <f>Blad1!P16*((('PRE Plan'!$C$4-'PRE Plan'!$E$4)/(LN(('PRE Plan'!$C$4-'PRE Plan'!$G$4)/('PRE Plan'!$E$4-'PRE Plan'!$G$4))))/49.8329)^Blad1!$Q$16</f>
        <v>454.88406791206921</v>
      </c>
      <c r="K18" s="160" t="s">
        <v>72</v>
      </c>
      <c r="L18" s="77">
        <f>Blad1!T16*((('PRE Plan'!$C$4-'PRE Plan'!$E$4)/(LN(('PRE Plan'!$C$4-'PRE Plan'!$G$4)/('PRE Plan'!$E$4-'PRE Plan'!$G$4))))/49.8329)^Blad1!$U$16</f>
        <v>358.43907802186851</v>
      </c>
      <c r="M18" s="160" t="s">
        <v>72</v>
      </c>
    </row>
    <row r="19" spans="2:13" x14ac:dyDescent="0.2">
      <c r="B19" s="52">
        <v>1100</v>
      </c>
      <c r="C19" s="77">
        <f>Blad1!B17*((('PRE Plan'!$C$4-'PRE Plan'!$E$4)/(LN(('PRE Plan'!$C$4-'PRE Plan'!$G$4)/('PRE Plan'!$E$4-'PRE Plan'!$G$4))))/49.8329)^Blad1!$C$16</f>
        <v>146.08474167289071</v>
      </c>
      <c r="D19" s="160" t="s">
        <v>72</v>
      </c>
      <c r="E19" s="77">
        <f>Blad1!F17*((('PRE Plan'!$C$4-'PRE Plan'!$E$4)/(LN(('PRE Plan'!$C$4-'PRE Plan'!$G$4)/('PRE Plan'!$E$4-'PRE Plan'!$G$4))))/49.8329)^Blad1!$G$16</f>
        <v>234.54588363120016</v>
      </c>
      <c r="F19" s="77">
        <f>Blad1!H17*((('PRE Plan'!$C$4-'PRE Plan'!$E$4)/(LN(('PRE Plan'!$C$4-'PRE Plan'!$G$4)/('PRE Plan'!$E$4-'PRE Plan'!$G$4))))/49.8329)^Blad1!$I$16</f>
        <v>331.83283369225751</v>
      </c>
      <c r="G19" s="160" t="s">
        <v>72</v>
      </c>
      <c r="H19" s="77">
        <f>Blad1!L17*((('PRE Plan'!$C$4-'PRE Plan'!$E$4)/(LN(('PRE Plan'!$C$4-'PRE Plan'!$G$4)/('PRE Plan'!$E$4-'PRE Plan'!$G$4))))/49.8329)^Blad1!$M$16</f>
        <v>311.96445830144847</v>
      </c>
      <c r="I19" s="160" t="s">
        <v>72</v>
      </c>
      <c r="J19" s="77">
        <f>Blad1!P17*((('PRE Plan'!$C$4-'PRE Plan'!$E$4)/(LN(('PRE Plan'!$C$4-'PRE Plan'!$G$4)/('PRE Plan'!$E$4-'PRE Plan'!$G$4))))/49.8329)^Blad1!$Q$16</f>
        <v>500.37247470327611</v>
      </c>
      <c r="K19" s="160" t="s">
        <v>72</v>
      </c>
      <c r="L19" s="77">
        <f>Blad1!T17*((('PRE Plan'!$C$4-'PRE Plan'!$E$4)/(LN(('PRE Plan'!$C$4-'PRE Plan'!$G$4)/('PRE Plan'!$E$4-'PRE Plan'!$G$4))))/49.8329)^Blad1!$U$16</f>
        <v>394.28298582405534</v>
      </c>
      <c r="M19" s="160" t="s">
        <v>72</v>
      </c>
    </row>
    <row r="20" spans="2:13" x14ac:dyDescent="0.2">
      <c r="B20" s="52">
        <v>1200</v>
      </c>
      <c r="C20" s="77">
        <f>Blad1!B18*((('PRE Plan'!$C$4-'PRE Plan'!$E$4)/(LN(('PRE Plan'!$C$4-'PRE Plan'!$G$4)/('PRE Plan'!$E$4-'PRE Plan'!$G$4))))/49.8329)^Blad1!$C$16</f>
        <v>159.36517273406261</v>
      </c>
      <c r="D20" s="160" t="s">
        <v>72</v>
      </c>
      <c r="E20" s="77">
        <f>Blad1!F18*((('PRE Plan'!$C$4-'PRE Plan'!$E$4)/(LN(('PRE Plan'!$C$4-'PRE Plan'!$G$4)/('PRE Plan'!$E$4-'PRE Plan'!$G$4))))/49.8329)^Blad1!$G$16</f>
        <v>255.86823668858199</v>
      </c>
      <c r="F20" s="77">
        <f>Blad1!H18*((('PRE Plan'!$C$4-'PRE Plan'!$E$4)/(LN(('PRE Plan'!$C$4-'PRE Plan'!$G$4)/('PRE Plan'!$E$4-'PRE Plan'!$G$4))))/49.8329)^Blad1!$I$16</f>
        <v>361.99945493700812</v>
      </c>
      <c r="G20" s="160" t="s">
        <v>72</v>
      </c>
      <c r="H20" s="77">
        <f>Blad1!L18*((('PRE Plan'!$C$4-'PRE Plan'!$E$4)/(LN(('PRE Plan'!$C$4-'PRE Plan'!$G$4)/('PRE Plan'!$E$4-'PRE Plan'!$G$4))))/49.8329)^Blad1!$M$16</f>
        <v>340.32486360158015</v>
      </c>
      <c r="I20" s="160" t="s">
        <v>72</v>
      </c>
      <c r="J20" s="77">
        <f>Blad1!P18*((('PRE Plan'!$C$4-'PRE Plan'!$E$4)/(LN(('PRE Plan'!$C$4-'PRE Plan'!$G$4)/('PRE Plan'!$E$4-'PRE Plan'!$G$4))))/49.8329)^Blad1!$Q$16</f>
        <v>545.86088149448301</v>
      </c>
      <c r="K20" s="160" t="s">
        <v>72</v>
      </c>
      <c r="L20" s="77">
        <f>Blad1!T18*((('PRE Plan'!$C$4-'PRE Plan'!$E$4)/(LN(('PRE Plan'!$C$4-'PRE Plan'!$G$4)/('PRE Plan'!$E$4-'PRE Plan'!$G$4))))/49.8329)^Blad1!$U$16</f>
        <v>430.12689362624224</v>
      </c>
      <c r="M20" s="160" t="s">
        <v>72</v>
      </c>
    </row>
    <row r="21" spans="2:13" x14ac:dyDescent="0.2">
      <c r="B21" s="52">
        <v>1300</v>
      </c>
      <c r="C21" s="77">
        <f>Blad1!B19*((('PRE Plan'!$C$4-'PRE Plan'!$E$4)/(LN(('PRE Plan'!$C$4-'PRE Plan'!$G$4)/('PRE Plan'!$E$4-'PRE Plan'!$G$4))))/49.8329)^Blad1!$C$16</f>
        <v>172.64560379523445</v>
      </c>
      <c r="D21" s="160" t="s">
        <v>72</v>
      </c>
      <c r="E21" s="77">
        <f>Blad1!F19*((('PRE Plan'!$C$4-'PRE Plan'!$E$4)/(LN(('PRE Plan'!$C$4-'PRE Plan'!$G$4)/('PRE Plan'!$E$4-'PRE Plan'!$G$4))))/49.8329)^Blad1!$G$16</f>
        <v>277.19058974596379</v>
      </c>
      <c r="F21" s="77">
        <f>Blad1!H19*((('PRE Plan'!$C$4-'PRE Plan'!$E$4)/(LN(('PRE Plan'!$C$4-'PRE Plan'!$G$4)/('PRE Plan'!$E$4-'PRE Plan'!$G$4))))/49.8329)^Blad1!$I$16</f>
        <v>392.16607618175885</v>
      </c>
      <c r="G21" s="160" t="s">
        <v>72</v>
      </c>
      <c r="H21" s="77">
        <f>Blad1!L19*((('PRE Plan'!$C$4-'PRE Plan'!$E$4)/(LN(('PRE Plan'!$C$4-'PRE Plan'!$G$4)/('PRE Plan'!$E$4-'PRE Plan'!$G$4))))/49.8329)^Blad1!$M$16</f>
        <v>368.68526890171182</v>
      </c>
      <c r="I21" s="160" t="s">
        <v>72</v>
      </c>
      <c r="J21" s="77">
        <f>Blad1!P19*((('PRE Plan'!$C$4-'PRE Plan'!$E$4)/(LN(('PRE Plan'!$C$4-'PRE Plan'!$G$4)/('PRE Plan'!$E$4-'PRE Plan'!$G$4))))/49.8329)^Blad1!$Q$16</f>
        <v>591.34928828569002</v>
      </c>
      <c r="K21" s="160" t="s">
        <v>72</v>
      </c>
      <c r="L21" s="77">
        <f>Blad1!T19*((('PRE Plan'!$C$4-'PRE Plan'!$E$4)/(LN(('PRE Plan'!$C$4-'PRE Plan'!$G$4)/('PRE Plan'!$E$4-'PRE Plan'!$G$4))))/49.8329)^Blad1!$U$16</f>
        <v>465.97080142842907</v>
      </c>
      <c r="M21" s="160" t="s">
        <v>72</v>
      </c>
    </row>
    <row r="22" spans="2:13" x14ac:dyDescent="0.2">
      <c r="B22" s="52">
        <v>1400</v>
      </c>
      <c r="C22" s="77">
        <f>Blad1!B20*((('PRE Plan'!$C$4-'PRE Plan'!$E$4)/(LN(('PRE Plan'!$C$4-'PRE Plan'!$G$4)/('PRE Plan'!$E$4-'PRE Plan'!$G$4))))/49.8329)^Blad1!$C$16</f>
        <v>185.92603485640635</v>
      </c>
      <c r="D22" s="160" t="s">
        <v>72</v>
      </c>
      <c r="E22" s="77">
        <f>Blad1!F20*((('PRE Plan'!$C$4-'PRE Plan'!$E$4)/(LN(('PRE Plan'!$C$4-'PRE Plan'!$G$4)/('PRE Plan'!$E$4-'PRE Plan'!$G$4))))/49.8329)^Blad1!$G$16</f>
        <v>298.51294280334565</v>
      </c>
      <c r="F22" s="77">
        <f>Blad1!H20*((('PRE Plan'!$C$4-'PRE Plan'!$E$4)/(LN(('PRE Plan'!$C$4-'PRE Plan'!$G$4)/('PRE Plan'!$E$4-'PRE Plan'!$G$4))))/49.8329)^Blad1!$I$16</f>
        <v>422.33269742650947</v>
      </c>
      <c r="G22" s="160" t="s">
        <v>72</v>
      </c>
      <c r="H22" s="77">
        <f>Blad1!L20*((('PRE Plan'!$C$4-'PRE Plan'!$E$4)/(LN(('PRE Plan'!$C$4-'PRE Plan'!$G$4)/('PRE Plan'!$E$4-'PRE Plan'!$G$4))))/49.8329)^Blad1!$M$16</f>
        <v>397.0456742018435</v>
      </c>
      <c r="I22" s="160" t="s">
        <v>72</v>
      </c>
      <c r="J22" s="77">
        <f>Blad1!P20*((('PRE Plan'!$C$4-'PRE Plan'!$E$4)/(LN(('PRE Plan'!$C$4-'PRE Plan'!$G$4)/('PRE Plan'!$E$4-'PRE Plan'!$G$4))))/49.8329)^Blad1!$Q$16</f>
        <v>636.83769507689681</v>
      </c>
      <c r="K22" s="160" t="s">
        <v>72</v>
      </c>
      <c r="L22" s="77">
        <f>Blad1!T20*((('PRE Plan'!$C$4-'PRE Plan'!$E$4)/(LN(('PRE Plan'!$C$4-'PRE Plan'!$G$4)/('PRE Plan'!$E$4-'PRE Plan'!$G$4))))/49.8329)^Blad1!$U$16</f>
        <v>501.8147092306159</v>
      </c>
      <c r="M22" s="160" t="s">
        <v>72</v>
      </c>
    </row>
    <row r="23" spans="2:13" x14ac:dyDescent="0.2">
      <c r="B23" s="52">
        <v>1500</v>
      </c>
      <c r="C23" s="77">
        <f>Blad1!B21*((('PRE Plan'!$C$4-'PRE Plan'!$E$4)/(LN(('PRE Plan'!$C$4-'PRE Plan'!$G$4)/('PRE Plan'!$E$4-'PRE Plan'!$G$4))))/49.8329)^Blad1!$C$16</f>
        <v>199.20646591757824</v>
      </c>
      <c r="D23" s="160" t="s">
        <v>72</v>
      </c>
      <c r="E23" s="77">
        <f>Blad1!F21*((('PRE Plan'!$C$4-'PRE Plan'!$E$4)/(LN(('PRE Plan'!$C$4-'PRE Plan'!$G$4)/('PRE Plan'!$E$4-'PRE Plan'!$G$4))))/49.8329)^Blad1!$G$16</f>
        <v>319.83529586072746</v>
      </c>
      <c r="F23" s="77">
        <f>Blad1!H21*((('PRE Plan'!$C$4-'PRE Plan'!$E$4)/(LN(('PRE Plan'!$C$4-'PRE Plan'!$G$4)/('PRE Plan'!$E$4-'PRE Plan'!$G$4))))/49.8329)^Blad1!$I$16</f>
        <v>452.4993186712602</v>
      </c>
      <c r="G23" s="160" t="s">
        <v>72</v>
      </c>
      <c r="H23" s="77">
        <f>Blad1!L21*((('PRE Plan'!$C$4-'PRE Plan'!$E$4)/(LN(('PRE Plan'!$C$4-'PRE Plan'!$G$4)/('PRE Plan'!$E$4-'PRE Plan'!$G$4))))/49.8329)^Blad1!$M$16</f>
        <v>425.40607950197523</v>
      </c>
      <c r="I23" s="160" t="s">
        <v>72</v>
      </c>
      <c r="J23" s="77">
        <f>Blad1!P21*((('PRE Plan'!$C$4-'PRE Plan'!$E$4)/(LN(('PRE Plan'!$C$4-'PRE Plan'!$G$4)/('PRE Plan'!$E$4-'PRE Plan'!$G$4))))/49.8329)^Blad1!$Q$16</f>
        <v>682.32610186810382</v>
      </c>
      <c r="K23" s="160" t="s">
        <v>72</v>
      </c>
      <c r="L23" s="77">
        <f>Blad1!T21*((('PRE Plan'!$C$4-'PRE Plan'!$E$4)/(LN(('PRE Plan'!$C$4-'PRE Plan'!$G$4)/('PRE Plan'!$E$4-'PRE Plan'!$G$4))))/49.8329)^Blad1!$U$16</f>
        <v>537.65861703280279</v>
      </c>
      <c r="M23" s="160" t="s">
        <v>72</v>
      </c>
    </row>
    <row r="24" spans="2:13" x14ac:dyDescent="0.2">
      <c r="B24" s="52">
        <v>1600</v>
      </c>
      <c r="C24" s="77">
        <f>Blad1!B22*((('PRE Plan'!$C$4-'PRE Plan'!$E$4)/(LN(('PRE Plan'!$C$4-'PRE Plan'!$G$4)/('PRE Plan'!$E$4-'PRE Plan'!$G$4))))/49.8329)^Blad1!$C$16</f>
        <v>212.48689697875011</v>
      </c>
      <c r="D24" s="160" t="s">
        <v>72</v>
      </c>
      <c r="E24" s="77">
        <f>Blad1!F22*((('PRE Plan'!$C$4-'PRE Plan'!$E$4)/(LN(('PRE Plan'!$C$4-'PRE Plan'!$G$4)/('PRE Plan'!$E$4-'PRE Plan'!$G$4))))/49.8329)^Blad1!$G$16</f>
        <v>341.15764891810932</v>
      </c>
      <c r="F24" s="77">
        <f>Blad1!H22*((('PRE Plan'!$C$4-'PRE Plan'!$E$4)/(LN(('PRE Plan'!$C$4-'PRE Plan'!$G$4)/('PRE Plan'!$E$4-'PRE Plan'!$G$4))))/49.8329)^Blad1!$I$16</f>
        <v>482.66593991601087</v>
      </c>
      <c r="G24" s="160" t="s">
        <v>72</v>
      </c>
      <c r="H24" s="77">
        <f>Blad1!L22*((('PRE Plan'!$C$4-'PRE Plan'!$E$4)/(LN(('PRE Plan'!$C$4-'PRE Plan'!$G$4)/('PRE Plan'!$E$4-'PRE Plan'!$G$4))))/49.8329)^Blad1!$M$16</f>
        <v>453.7664848021069</v>
      </c>
      <c r="I24" s="160" t="s">
        <v>72</v>
      </c>
      <c r="J24" s="77">
        <f>Blad1!P22*((('PRE Plan'!$C$4-'PRE Plan'!$E$4)/(LN(('PRE Plan'!$C$4-'PRE Plan'!$G$4)/('PRE Plan'!$E$4-'PRE Plan'!$G$4))))/49.8329)^Blad1!$Q$16</f>
        <v>727.81450865931072</v>
      </c>
      <c r="K24" s="160" t="s">
        <v>72</v>
      </c>
      <c r="L24" s="77">
        <f>Blad1!T22*((('PRE Plan'!$C$4-'PRE Plan'!$E$4)/(LN(('PRE Plan'!$C$4-'PRE Plan'!$G$4)/('PRE Plan'!$E$4-'PRE Plan'!$G$4))))/49.8329)^Blad1!$U$16</f>
        <v>573.50252483498957</v>
      </c>
      <c r="M24" s="160" t="s">
        <v>72</v>
      </c>
    </row>
    <row r="25" spans="2:13" x14ac:dyDescent="0.2">
      <c r="B25" s="52">
        <v>1700</v>
      </c>
      <c r="C25" s="77">
        <f>Blad1!B23*((('PRE Plan'!$C$4-'PRE Plan'!$E$4)/(LN(('PRE Plan'!$C$4-'PRE Plan'!$G$4)/('PRE Plan'!$E$4-'PRE Plan'!$G$4))))/49.8329)^Blad1!$C$16</f>
        <v>225.76732803992201</v>
      </c>
      <c r="D25" s="160" t="s">
        <v>72</v>
      </c>
      <c r="E25" s="77">
        <f>Blad1!F23*((('PRE Plan'!$C$4-'PRE Plan'!$E$4)/(LN(('PRE Plan'!$C$4-'PRE Plan'!$G$4)/('PRE Plan'!$E$4-'PRE Plan'!$G$4))))/49.8329)^Blad1!$G$16</f>
        <v>362.48000197549112</v>
      </c>
      <c r="F25" s="77">
        <f>Blad1!H23*((('PRE Plan'!$C$4-'PRE Plan'!$E$4)/(LN(('PRE Plan'!$C$4-'PRE Plan'!$G$4)/('PRE Plan'!$E$4-'PRE Plan'!$G$4))))/49.8329)^Blad1!$I$16</f>
        <v>512.83256116076154</v>
      </c>
      <c r="G25" s="160" t="s">
        <v>72</v>
      </c>
      <c r="H25" s="77">
        <f>Blad1!L23*((('PRE Plan'!$C$4-'PRE Plan'!$E$4)/(LN(('PRE Plan'!$C$4-'PRE Plan'!$G$4)/('PRE Plan'!$E$4-'PRE Plan'!$G$4))))/49.8329)^Blad1!$M$16</f>
        <v>482.12689010223858</v>
      </c>
      <c r="I25" s="160" t="s">
        <v>72</v>
      </c>
      <c r="J25" s="77">
        <f>Blad1!P23*((('PRE Plan'!$C$4-'PRE Plan'!$E$4)/(LN(('PRE Plan'!$C$4-'PRE Plan'!$G$4)/('PRE Plan'!$E$4-'PRE Plan'!$G$4))))/49.8329)^Blad1!$Q$16</f>
        <v>773.30291545051762</v>
      </c>
      <c r="K25" s="160" t="s">
        <v>72</v>
      </c>
      <c r="L25" s="77">
        <f>Blad1!T23*((('PRE Plan'!$C$4-'PRE Plan'!$E$4)/(LN(('PRE Plan'!$C$4-'PRE Plan'!$G$4)/('PRE Plan'!$E$4-'PRE Plan'!$G$4))))/49.8329)^Blad1!$U$16</f>
        <v>609.34643263717646</v>
      </c>
      <c r="M25" s="160" t="s">
        <v>72</v>
      </c>
    </row>
    <row r="26" spans="2:13" x14ac:dyDescent="0.2">
      <c r="B26" s="52">
        <v>1800</v>
      </c>
      <c r="C26" s="77">
        <f>Blad1!B24*((('PRE Plan'!$C$4-'PRE Plan'!$E$4)/(LN(('PRE Plan'!$C$4-'PRE Plan'!$G$4)/('PRE Plan'!$E$4-'PRE Plan'!$G$4))))/49.8329)^Blad1!$C$16</f>
        <v>239.04775910109387</v>
      </c>
      <c r="D26" s="160" t="s">
        <v>72</v>
      </c>
      <c r="E26" s="77">
        <f>Blad1!F24*((('PRE Plan'!$C$4-'PRE Plan'!$E$4)/(LN(('PRE Plan'!$C$4-'PRE Plan'!$G$4)/('PRE Plan'!$E$4-'PRE Plan'!$G$4))))/49.8329)^Blad1!$G$16</f>
        <v>383.80235503287298</v>
      </c>
      <c r="F26" s="77">
        <f>Blad1!H24*((('PRE Plan'!$C$4-'PRE Plan'!$E$4)/(LN(('PRE Plan'!$C$4-'PRE Plan'!$G$4)/('PRE Plan'!$E$4-'PRE Plan'!$G$4))))/49.8329)^Blad1!$I$16</f>
        <v>542.99918240551222</v>
      </c>
      <c r="G26" s="160" t="s">
        <v>72</v>
      </c>
      <c r="H26" s="77">
        <f>Blad1!L24*((('PRE Plan'!$C$4-'PRE Plan'!$E$4)/(LN(('PRE Plan'!$C$4-'PRE Plan'!$G$4)/('PRE Plan'!$E$4-'PRE Plan'!$G$4))))/49.8329)^Blad1!$M$16</f>
        <v>510.48729540237025</v>
      </c>
      <c r="I26" s="160" t="s">
        <v>72</v>
      </c>
      <c r="J26" s="77">
        <f>Blad1!P24*((('PRE Plan'!$C$4-'PRE Plan'!$E$4)/(LN(('PRE Plan'!$C$4-'PRE Plan'!$G$4)/('PRE Plan'!$E$4-'PRE Plan'!$G$4))))/49.8329)^Blad1!$Q$16</f>
        <v>818.79132224172463</v>
      </c>
      <c r="K26" s="160" t="s">
        <v>72</v>
      </c>
      <c r="L26" s="77">
        <f>Blad1!T24*((('PRE Plan'!$C$4-'PRE Plan'!$E$4)/(LN(('PRE Plan'!$C$4-'PRE Plan'!$G$4)/('PRE Plan'!$E$4-'PRE Plan'!$G$4))))/49.8329)^Blad1!$U$16</f>
        <v>645.19034043936335</v>
      </c>
      <c r="M26" s="160" t="s">
        <v>72</v>
      </c>
    </row>
    <row r="27" spans="2:13" x14ac:dyDescent="0.2">
      <c r="B27" s="52">
        <v>2000</v>
      </c>
      <c r="C27" s="77">
        <f>Blad1!B25*((('PRE Plan'!$C$4-'PRE Plan'!$E$4)/(LN(('PRE Plan'!$C$4-'PRE Plan'!$G$4)/('PRE Plan'!$E$4-'PRE Plan'!$G$4))))/49.8329)^Blad1!$C$16</f>
        <v>265.60862122343764</v>
      </c>
      <c r="D27" s="160" t="s">
        <v>72</v>
      </c>
      <c r="E27" s="77">
        <f>Blad1!F25*((('PRE Plan'!$C$4-'PRE Plan'!$E$4)/(LN(('PRE Plan'!$C$4-'PRE Plan'!$G$4)/('PRE Plan'!$E$4-'PRE Plan'!$G$4))))/49.8329)^Blad1!$G$16</f>
        <v>426.44706114763665</v>
      </c>
      <c r="F27" s="77">
        <f>Blad1!H25*((('PRE Plan'!$C$4-'PRE Plan'!$E$4)/(LN(('PRE Plan'!$C$4-'PRE Plan'!$G$4)/('PRE Plan'!$E$4-'PRE Plan'!$G$4))))/49.8329)^Blad1!$I$16</f>
        <v>603.33242489501356</v>
      </c>
      <c r="G27" s="160" t="s">
        <v>72</v>
      </c>
      <c r="H27" s="77">
        <f>Blad1!L25*((('PRE Plan'!$C$4-'PRE Plan'!$E$4)/(LN(('PRE Plan'!$C$4-'PRE Plan'!$G$4)/('PRE Plan'!$E$4-'PRE Plan'!$G$4))))/49.8329)^Blad1!$M$16</f>
        <v>567.2081060026336</v>
      </c>
      <c r="I27" s="160" t="s">
        <v>72</v>
      </c>
      <c r="J27" s="77">
        <f>Blad1!P25*((('PRE Plan'!$C$4-'PRE Plan'!$E$4)/(LN(('PRE Plan'!$C$4-'PRE Plan'!$G$4)/('PRE Plan'!$E$4-'PRE Plan'!$G$4))))/49.8329)^Blad1!$Q$16</f>
        <v>909.76813582413843</v>
      </c>
      <c r="K27" s="160" t="s">
        <v>72</v>
      </c>
      <c r="L27" s="77">
        <f>Blad1!T25*((('PRE Plan'!$C$4-'PRE Plan'!$E$4)/(LN(('PRE Plan'!$C$4-'PRE Plan'!$G$4)/('PRE Plan'!$E$4-'PRE Plan'!$G$4))))/49.8329)^Blad1!$U$16</f>
        <v>716.87815604373702</v>
      </c>
      <c r="M27" s="160" t="s">
        <v>72</v>
      </c>
    </row>
    <row r="28" spans="2:13" x14ac:dyDescent="0.2">
      <c r="B28" s="52">
        <v>2300</v>
      </c>
      <c r="C28" s="77">
        <f>Blad1!B26*((('PRE Plan'!$C$4-'PRE Plan'!$E$4)/(LN(('PRE Plan'!$C$4-'PRE Plan'!$G$4)/('PRE Plan'!$E$4-'PRE Plan'!$G$4))))/49.8329)^Blad1!$C$16</f>
        <v>305.44991440695327</v>
      </c>
      <c r="D28" s="160" t="s">
        <v>72</v>
      </c>
      <c r="E28" s="77">
        <f>Blad1!F26*((('PRE Plan'!$C$4-'PRE Plan'!$E$4)/(LN(('PRE Plan'!$C$4-'PRE Plan'!$G$4)/('PRE Plan'!$E$4-'PRE Plan'!$G$4))))/49.8329)^Blad1!$G$16</f>
        <v>490.41412031978211</v>
      </c>
      <c r="F28" s="77">
        <f>Blad1!H26*((('PRE Plan'!$C$4-'PRE Plan'!$E$4)/(LN(('PRE Plan'!$C$4-'PRE Plan'!$G$4)/('PRE Plan'!$E$4-'PRE Plan'!$G$4))))/49.8329)^Blad1!$I$16</f>
        <v>693.83228862926558</v>
      </c>
      <c r="G28" s="160" t="s">
        <v>72</v>
      </c>
      <c r="H28" s="77">
        <f>Blad1!L26*((('PRE Plan'!$C$4-'PRE Plan'!$E$4)/(LN(('PRE Plan'!$C$4-'PRE Plan'!$G$4)/('PRE Plan'!$E$4-'PRE Plan'!$G$4))))/49.8329)^Blad1!$M$16</f>
        <v>652.28932190302862</v>
      </c>
      <c r="I28" s="160" t="s">
        <v>72</v>
      </c>
      <c r="J28" s="77">
        <f>Blad1!P26*((('PRE Plan'!$C$4-'PRE Plan'!$E$4)/(LN(('PRE Plan'!$C$4-'PRE Plan'!$G$4)/('PRE Plan'!$E$4-'PRE Plan'!$G$4))))/49.8329)^Blad1!$Q$16</f>
        <v>1046.2333561977591</v>
      </c>
      <c r="K28" s="160" t="s">
        <v>72</v>
      </c>
      <c r="L28" s="77">
        <f>Blad1!T26*((('PRE Plan'!$C$4-'PRE Plan'!$E$4)/(LN(('PRE Plan'!$C$4-'PRE Plan'!$G$4)/('PRE Plan'!$E$4-'PRE Plan'!$G$4))))/49.8329)^Blad1!$U$16</f>
        <v>824.40987945029758</v>
      </c>
      <c r="M28" s="160" t="s">
        <v>72</v>
      </c>
    </row>
    <row r="29" spans="2:13" x14ac:dyDescent="0.2">
      <c r="B29" s="52">
        <v>2600</v>
      </c>
      <c r="C29" s="77">
        <f>Blad1!B27*((('PRE Plan'!$C$4-'PRE Plan'!$E$4)/(LN(('PRE Plan'!$C$4-'PRE Plan'!$G$4)/('PRE Plan'!$E$4-'PRE Plan'!$G$4))))/49.8329)^Blad1!$C$16</f>
        <v>345.2912075904689</v>
      </c>
      <c r="D29" s="160" t="s">
        <v>72</v>
      </c>
      <c r="E29" s="77">
        <f>Blad1!F27*((('PRE Plan'!$C$4-'PRE Plan'!$E$4)/(LN(('PRE Plan'!$C$4-'PRE Plan'!$G$4)/('PRE Plan'!$E$4-'PRE Plan'!$G$4))))/49.8329)^Blad1!$G$16</f>
        <v>554.38117949192758</v>
      </c>
      <c r="F29" s="77">
        <f>Blad1!H27*((('PRE Plan'!$C$4-'PRE Plan'!$E$4)/(LN(('PRE Plan'!$C$4-'PRE Plan'!$G$4)/('PRE Plan'!$E$4-'PRE Plan'!$G$4))))/49.8329)^Blad1!$I$16</f>
        <v>784.33215236351771</v>
      </c>
      <c r="G29" s="160" t="s">
        <v>72</v>
      </c>
      <c r="H29" s="77">
        <f>Blad1!L27*((('PRE Plan'!$C$4-'PRE Plan'!$E$4)/(LN(('PRE Plan'!$C$4-'PRE Plan'!$G$4)/('PRE Plan'!$E$4-'PRE Plan'!$G$4))))/49.8329)^Blad1!$M$16</f>
        <v>737.37053780342364</v>
      </c>
      <c r="I29" s="160" t="s">
        <v>72</v>
      </c>
      <c r="J29" s="77">
        <f>Blad1!P27*((('PRE Plan'!$C$4-'PRE Plan'!$E$4)/(LN(('PRE Plan'!$C$4-'PRE Plan'!$G$4)/('PRE Plan'!$E$4-'PRE Plan'!$G$4))))/49.8329)^Blad1!$Q$16</f>
        <v>1182.69857657138</v>
      </c>
      <c r="K29" s="160" t="s">
        <v>72</v>
      </c>
      <c r="L29" s="77">
        <f>Blad1!T27*((('PRE Plan'!$C$4-'PRE Plan'!$E$4)/(LN(('PRE Plan'!$C$4-'PRE Plan'!$G$4)/('PRE Plan'!$E$4-'PRE Plan'!$G$4))))/49.8329)^Blad1!$U$16</f>
        <v>931.94160285685814</v>
      </c>
      <c r="M29" s="160" t="s">
        <v>72</v>
      </c>
    </row>
    <row r="30" spans="2:13" x14ac:dyDescent="0.2">
      <c r="B30" s="52">
        <v>3000</v>
      </c>
      <c r="C30" s="77">
        <f>Blad1!B28*((('PRE Plan'!$C$4-'PRE Plan'!$E$4)/(LN(('PRE Plan'!$C$4-'PRE Plan'!$G$4)/('PRE Plan'!$E$4-'PRE Plan'!$G$4))))/49.8329)^Blad1!$C$16</f>
        <v>398.41293183515648</v>
      </c>
      <c r="D30" s="160" t="s">
        <v>72</v>
      </c>
      <c r="E30" s="77">
        <f>Blad1!F28*((('PRE Plan'!$C$4-'PRE Plan'!$E$4)/(LN(('PRE Plan'!$C$4-'PRE Plan'!$G$4)/('PRE Plan'!$E$4-'PRE Plan'!$G$4))))/49.8329)^Blad1!$G$16</f>
        <v>639.67059172145491</v>
      </c>
      <c r="F30" s="77">
        <f>Blad1!H28*((('PRE Plan'!$C$4-'PRE Plan'!$E$4)/(LN(('PRE Plan'!$C$4-'PRE Plan'!$G$4)/('PRE Plan'!$E$4-'PRE Plan'!$G$4))))/49.8329)^Blad1!$I$16</f>
        <v>904.9986373425204</v>
      </c>
      <c r="G30" s="160" t="s">
        <v>72</v>
      </c>
      <c r="H30" s="77">
        <f>Blad1!L28*((('PRE Plan'!$C$4-'PRE Plan'!$E$4)/(LN(('PRE Plan'!$C$4-'PRE Plan'!$G$4)/('PRE Plan'!$E$4-'PRE Plan'!$G$4))))/49.8329)^Blad1!$M$16</f>
        <v>850.81215900395046</v>
      </c>
      <c r="I30" s="160" t="s">
        <v>72</v>
      </c>
      <c r="J30" s="77">
        <f>Blad1!P28*((('PRE Plan'!$C$4-'PRE Plan'!$E$4)/(LN(('PRE Plan'!$C$4-'PRE Plan'!$G$4)/('PRE Plan'!$E$4-'PRE Plan'!$G$4))))/49.8329)^Blad1!$Q$16</f>
        <v>1364.6522037362076</v>
      </c>
      <c r="K30" s="160" t="s">
        <v>72</v>
      </c>
      <c r="L30" s="77">
        <f>Blad1!T28*((('PRE Plan'!$C$4-'PRE Plan'!$E$4)/(LN(('PRE Plan'!$C$4-'PRE Plan'!$G$4)/('PRE Plan'!$E$4-'PRE Plan'!$G$4))))/49.8329)^Blad1!$U$16</f>
        <v>1075.3172340656056</v>
      </c>
      <c r="M30" s="160" t="s">
        <v>72</v>
      </c>
    </row>
    <row r="32" spans="2:13" ht="20.100000000000001" customHeight="1" x14ac:dyDescent="0.25">
      <c r="B32" s="141" t="s">
        <v>33</v>
      </c>
      <c r="C32" s="142"/>
      <c r="D32" s="142"/>
      <c r="E32" s="142"/>
      <c r="F32" s="142"/>
      <c r="G32" s="142"/>
      <c r="H32" s="142"/>
      <c r="I32" s="135"/>
      <c r="J32" s="135"/>
      <c r="K32" s="135"/>
      <c r="L32" s="135"/>
      <c r="M32" s="136"/>
    </row>
    <row r="33" spans="2:13" ht="20.100000000000001" customHeight="1" x14ac:dyDescent="0.2">
      <c r="B33" s="96"/>
      <c r="C33" s="137" t="s">
        <v>32</v>
      </c>
      <c r="D33" s="138"/>
      <c r="E33" s="138"/>
      <c r="F33" s="138"/>
      <c r="G33" s="138"/>
      <c r="H33" s="138"/>
      <c r="I33" s="135"/>
      <c r="J33" s="135"/>
      <c r="K33" s="135"/>
      <c r="L33" s="135"/>
      <c r="M33" s="136"/>
    </row>
    <row r="34" spans="2:13" ht="20.100000000000001" customHeight="1" x14ac:dyDescent="0.2">
      <c r="B34" s="74" t="s">
        <v>31</v>
      </c>
      <c r="C34" s="125" t="s">
        <v>59</v>
      </c>
      <c r="D34" s="125" t="s">
        <v>60</v>
      </c>
      <c r="E34" s="125" t="s">
        <v>61</v>
      </c>
      <c r="F34" s="125" t="s">
        <v>67</v>
      </c>
      <c r="G34" s="125" t="s">
        <v>62</v>
      </c>
      <c r="H34" s="125" t="s">
        <v>63</v>
      </c>
      <c r="I34" s="126" t="s">
        <v>64</v>
      </c>
      <c r="J34" s="126" t="s">
        <v>76</v>
      </c>
      <c r="K34" s="126" t="s">
        <v>75</v>
      </c>
      <c r="L34" s="126" t="s">
        <v>65</v>
      </c>
      <c r="M34" s="126" t="s">
        <v>66</v>
      </c>
    </row>
    <row r="35" spans="2:13" x14ac:dyDescent="0.2">
      <c r="B35" s="51">
        <v>400</v>
      </c>
      <c r="C35" s="77">
        <f>Blad1!B33*((('PRE Plan'!$C$4-'PRE Plan'!$E$4)/(LN(('PRE Plan'!$C$4-'PRE Plan'!$G$4)/('PRE Plan'!$E$4-'PRE Plan'!$G$4))))/49.8329)^Blad1!$C$39</f>
        <v>72.018780300109967</v>
      </c>
      <c r="D35" s="77">
        <f>Blad1!D33*((('PRE Plan'!$C$4-'PRE Plan'!$E$4)/(LN(('PRE Plan'!$C$4-'PRE Plan'!$G$4)/('PRE Plan'!$E$4-'PRE Plan'!$G$4))))/49.8329)^Blad1!$E$39</f>
        <v>112.13602930322001</v>
      </c>
      <c r="E35" s="77">
        <f>Blad1!F33*((('PRE Plan'!$C$4-'PRE Plan'!$E$4)/(LN(('PRE Plan'!$C$4-'PRE Plan'!$G$4)/('PRE Plan'!$E$4-'PRE Plan'!$G$4))))/49.8329)^Blad1!$G$39</f>
        <v>114.41262616156105</v>
      </c>
      <c r="F35" s="77">
        <f>Blad1!H33*((('PRE Plan'!$C$4-'PRE Plan'!$E$4)/(LN(('PRE Plan'!$C$4-'PRE Plan'!$G$4)/('PRE Plan'!$E$4-'PRE Plan'!$G$4))))/49.8329)^Blad1!$I$39</f>
        <v>153.24018037081163</v>
      </c>
      <c r="G35" s="77">
        <f>Blad1!J33*((('PRE Plan'!$C$4-'PRE Plan'!$E$4)/(LN(('PRE Plan'!$C$4-'PRE Plan'!$G$4)/('PRE Plan'!$E$4-'PRE Plan'!$G$4))))/49.8329)^Blad1!$K$39</f>
        <v>198.8831399393091</v>
      </c>
      <c r="H35" s="77">
        <f>Blad1!L33*((('PRE Plan'!$C$4-'PRE Plan'!$E$4)/(LN(('PRE Plan'!$C$4-'PRE Plan'!$G$4)/('PRE Plan'!$E$4-'PRE Plan'!$G$4))))/49.8329)^Blad1!$M$39</f>
        <v>153.70828674377674</v>
      </c>
      <c r="I35" s="77">
        <f>Blad1!N33*((('PRE Plan'!$C$4-'PRE Plan'!$E$4)/(LN(('PRE Plan'!$C$4-'PRE Plan'!$G$4)/('PRE Plan'!$E$4-'PRE Plan'!$G$4))))/49.8329)^Blad1!$O$39</f>
        <v>192.55928178315943</v>
      </c>
      <c r="J35" s="161" t="s">
        <v>72</v>
      </c>
      <c r="K35" s="77">
        <f>Blad1!R33*((('PRE Plan'!$C$4-'PRE Plan'!$E$4)/(LN(('PRE Plan'!$C$4-'PRE Plan'!$G$4)/('PRE Plan'!$E$4-'PRE Plan'!$G$4))))/49.8329)^Blad1!$S$39</f>
        <v>256.18430086515826</v>
      </c>
      <c r="L35" s="77">
        <f>Blad1!T33*((('PRE Plan'!$C$4-'PRE Plan'!$E$4)/(LN(('PRE Plan'!$C$4-'PRE Plan'!$G$4)/('PRE Plan'!$E$4-'PRE Plan'!$G$4))))/49.8329)^Blad1!$U$39</f>
        <v>194.17156912270363</v>
      </c>
      <c r="M35" s="77">
        <f>Blad1!V33*((('PRE Plan'!$C$4-'PRE Plan'!$E$4)/(LN(('PRE Plan'!$C$4-'PRE Plan'!$G$4)/('PRE Plan'!$E$4-'PRE Plan'!$G$4))))/49.8329)^Blad1!$W$39</f>
        <v>233.21962124288464</v>
      </c>
    </row>
    <row r="36" spans="2:13" x14ac:dyDescent="0.2">
      <c r="B36" s="52">
        <v>500</v>
      </c>
      <c r="C36" s="77">
        <f>Blad1!B34*((('PRE Plan'!$C$4-'PRE Plan'!$E$4)/(LN(('PRE Plan'!$C$4-'PRE Plan'!$G$4)/('PRE Plan'!$E$4-'PRE Plan'!$G$4))))/49.8329)^Blad1!$C$39</f>
        <v>90.023475375137465</v>
      </c>
      <c r="D36" s="77">
        <f>Blad1!D34*((('PRE Plan'!$C$4-'PRE Plan'!$E$4)/(LN(('PRE Plan'!$C$4-'PRE Plan'!$G$4)/('PRE Plan'!$E$4-'PRE Plan'!$G$4))))/49.8329)^Blad1!$E$39</f>
        <v>140.17003662902502</v>
      </c>
      <c r="E36" s="77">
        <f>Blad1!F34*((('PRE Plan'!$C$4-'PRE Plan'!$E$4)/(LN(('PRE Plan'!$C$4-'PRE Plan'!$G$4)/('PRE Plan'!$E$4-'PRE Plan'!$G$4))))/49.8329)^Blad1!$G$39</f>
        <v>143.01578270195131</v>
      </c>
      <c r="F36" s="77">
        <f>Blad1!H34*((('PRE Plan'!$C$4-'PRE Plan'!$E$4)/(LN(('PRE Plan'!$C$4-'PRE Plan'!$G$4)/('PRE Plan'!$E$4-'PRE Plan'!$G$4))))/49.8329)^Blad1!$I$39</f>
        <v>191.55022546351455</v>
      </c>
      <c r="G36" s="77">
        <f>Blad1!J34*((('PRE Plan'!$C$4-'PRE Plan'!$E$4)/(LN(('PRE Plan'!$C$4-'PRE Plan'!$G$4)/('PRE Plan'!$E$4-'PRE Plan'!$G$4))))/49.8329)^Blad1!$K$39</f>
        <v>248.60392492413638</v>
      </c>
      <c r="H36" s="77">
        <f>Blad1!L34*((('PRE Plan'!$C$4-'PRE Plan'!$E$4)/(LN(('PRE Plan'!$C$4-'PRE Plan'!$G$4)/('PRE Plan'!$E$4-'PRE Plan'!$G$4))))/49.8329)^Blad1!$M$39</f>
        <v>192.13535842972092</v>
      </c>
      <c r="I36" s="77">
        <f>Blad1!N34*((('PRE Plan'!$C$4-'PRE Plan'!$E$4)/(LN(('PRE Plan'!$C$4-'PRE Plan'!$G$4)/('PRE Plan'!$E$4-'PRE Plan'!$G$4))))/49.8329)^Blad1!$O$39</f>
        <v>240.69910222894927</v>
      </c>
      <c r="J36" s="161" t="s">
        <v>72</v>
      </c>
      <c r="K36" s="77">
        <f>Blad1!R34*((('PRE Plan'!$C$4-'PRE Plan'!$E$4)/(LN(('PRE Plan'!$C$4-'PRE Plan'!$G$4)/('PRE Plan'!$E$4-'PRE Plan'!$G$4))))/49.8329)^Blad1!$S$39</f>
        <v>320.23037608144779</v>
      </c>
      <c r="L36" s="77">
        <f>Blad1!T34*((('PRE Plan'!$C$4-'PRE Plan'!$E$4)/(LN(('PRE Plan'!$C$4-'PRE Plan'!$G$4)/('PRE Plan'!$E$4-'PRE Plan'!$G$4))))/49.8329)^Blad1!$U$39</f>
        <v>242.71446140337954</v>
      </c>
      <c r="M36" s="77">
        <f>Blad1!V34*((('PRE Plan'!$C$4-'PRE Plan'!$E$4)/(LN(('PRE Plan'!$C$4-'PRE Plan'!$G$4)/('PRE Plan'!$E$4-'PRE Plan'!$G$4))))/49.8329)^Blad1!$W$39</f>
        <v>291.52452655360582</v>
      </c>
    </row>
    <row r="37" spans="2:13" x14ac:dyDescent="0.2">
      <c r="B37" s="52">
        <v>600</v>
      </c>
      <c r="C37" s="77">
        <f>Blad1!B35*((('PRE Plan'!$C$4-'PRE Plan'!$E$4)/(LN(('PRE Plan'!$C$4-'PRE Plan'!$G$4)/('PRE Plan'!$E$4-'PRE Plan'!$G$4))))/49.8329)^Blad1!$C$39</f>
        <v>108.02817045016496</v>
      </c>
      <c r="D37" s="77">
        <f>Blad1!D35*((('PRE Plan'!$C$4-'PRE Plan'!$E$4)/(LN(('PRE Plan'!$C$4-'PRE Plan'!$G$4)/('PRE Plan'!$E$4-'PRE Plan'!$G$4))))/49.8329)^Blad1!$E$39</f>
        <v>168.20404395483004</v>
      </c>
      <c r="E37" s="77">
        <f>Blad1!F35*((('PRE Plan'!$C$4-'PRE Plan'!$E$4)/(LN(('PRE Plan'!$C$4-'PRE Plan'!$G$4)/('PRE Plan'!$E$4-'PRE Plan'!$G$4))))/49.8329)^Blad1!$G$39</f>
        <v>171.61893924234158</v>
      </c>
      <c r="F37" s="77">
        <f>Blad1!H35*((('PRE Plan'!$C$4-'PRE Plan'!$E$4)/(LN(('PRE Plan'!$C$4-'PRE Plan'!$G$4)/('PRE Plan'!$E$4-'PRE Plan'!$G$4))))/49.8329)^Blad1!$I$39</f>
        <v>229.86027055621744</v>
      </c>
      <c r="G37" s="77">
        <f>Blad1!J35*((('PRE Plan'!$C$4-'PRE Plan'!$E$4)/(LN(('PRE Plan'!$C$4-'PRE Plan'!$G$4)/('PRE Plan'!$E$4-'PRE Plan'!$G$4))))/49.8329)^Blad1!$K$39</f>
        <v>298.32470990896365</v>
      </c>
      <c r="H37" s="77">
        <f>Blad1!L35*((('PRE Plan'!$C$4-'PRE Plan'!$E$4)/(LN(('PRE Plan'!$C$4-'PRE Plan'!$G$4)/('PRE Plan'!$E$4-'PRE Plan'!$G$4))))/49.8329)^Blad1!$M$39</f>
        <v>230.56243011566511</v>
      </c>
      <c r="I37" s="77">
        <f>Blad1!N35*((('PRE Plan'!$C$4-'PRE Plan'!$E$4)/(LN(('PRE Plan'!$C$4-'PRE Plan'!$G$4)/('PRE Plan'!$E$4-'PRE Plan'!$G$4))))/49.8329)^Blad1!$O$39</f>
        <v>288.83892267473914</v>
      </c>
      <c r="J37" s="161" t="s">
        <v>72</v>
      </c>
      <c r="K37" s="77">
        <f>Blad1!R35*((('PRE Plan'!$C$4-'PRE Plan'!$E$4)/(LN(('PRE Plan'!$C$4-'PRE Plan'!$G$4)/('PRE Plan'!$E$4-'PRE Plan'!$G$4))))/49.8329)^Blad1!$S$39</f>
        <v>384.27645129773731</v>
      </c>
      <c r="L37" s="77">
        <f>Blad1!T35*((('PRE Plan'!$C$4-'PRE Plan'!$E$4)/(LN(('PRE Plan'!$C$4-'PRE Plan'!$G$4)/('PRE Plan'!$E$4-'PRE Plan'!$G$4))))/49.8329)^Blad1!$U$39</f>
        <v>291.25735368405543</v>
      </c>
      <c r="M37" s="77">
        <f>Blad1!V35*((('PRE Plan'!$C$4-'PRE Plan'!$E$4)/(LN(('PRE Plan'!$C$4-'PRE Plan'!$G$4)/('PRE Plan'!$E$4-'PRE Plan'!$G$4))))/49.8329)^Blad1!$W$39</f>
        <v>349.82943186432703</v>
      </c>
    </row>
    <row r="38" spans="2:13" x14ac:dyDescent="0.2">
      <c r="B38" s="52">
        <v>700</v>
      </c>
      <c r="C38" s="77">
        <f>Blad1!B36*((('PRE Plan'!$C$4-'PRE Plan'!$E$4)/(LN(('PRE Plan'!$C$4-'PRE Plan'!$G$4)/('PRE Plan'!$E$4-'PRE Plan'!$G$4))))/49.8329)^Blad1!$C$39</f>
        <v>126.03286552519245</v>
      </c>
      <c r="D38" s="77">
        <f>Blad1!D36*((('PRE Plan'!$C$4-'PRE Plan'!$E$4)/(LN(('PRE Plan'!$C$4-'PRE Plan'!$G$4)/('PRE Plan'!$E$4-'PRE Plan'!$G$4))))/49.8329)^Blad1!$E$39</f>
        <v>196.23805128063501</v>
      </c>
      <c r="E38" s="77">
        <f>Blad1!F36*((('PRE Plan'!$C$4-'PRE Plan'!$E$4)/(LN(('PRE Plan'!$C$4-'PRE Plan'!$G$4)/('PRE Plan'!$E$4-'PRE Plan'!$G$4))))/49.8329)^Blad1!$G$39</f>
        <v>200.22209578273183</v>
      </c>
      <c r="F38" s="77">
        <f>Blad1!H36*((('PRE Plan'!$C$4-'PRE Plan'!$E$4)/(LN(('PRE Plan'!$C$4-'PRE Plan'!$G$4)/('PRE Plan'!$E$4-'PRE Plan'!$G$4))))/49.8329)^Blad1!$I$39</f>
        <v>268.17031564892034</v>
      </c>
      <c r="G38" s="77">
        <f>Blad1!J36*((('PRE Plan'!$C$4-'PRE Plan'!$E$4)/(LN(('PRE Plan'!$C$4-'PRE Plan'!$G$4)/('PRE Plan'!$E$4-'PRE Plan'!$G$4))))/49.8329)^Blad1!$K$39</f>
        <v>348.04549489379093</v>
      </c>
      <c r="H38" s="77">
        <f>Blad1!L36*((('PRE Plan'!$C$4-'PRE Plan'!$E$4)/(LN(('PRE Plan'!$C$4-'PRE Plan'!$G$4)/('PRE Plan'!$E$4-'PRE Plan'!$G$4))))/49.8329)^Blad1!$M$39</f>
        <v>268.98950180160926</v>
      </c>
      <c r="I38" s="77">
        <f>Blad1!N36*((('PRE Plan'!$C$4-'PRE Plan'!$E$4)/(LN(('PRE Plan'!$C$4-'PRE Plan'!$G$4)/('PRE Plan'!$E$4-'PRE Plan'!$G$4))))/49.8329)^Blad1!$O$39</f>
        <v>336.97874312052897</v>
      </c>
      <c r="J38" s="161" t="s">
        <v>72</v>
      </c>
      <c r="K38" s="77">
        <f>Blad1!R36*((('PRE Plan'!$C$4-'PRE Plan'!$E$4)/(LN(('PRE Plan'!$C$4-'PRE Plan'!$G$4)/('PRE Plan'!$E$4-'PRE Plan'!$G$4))))/49.8329)^Blad1!$S$39</f>
        <v>448.32252651402689</v>
      </c>
      <c r="L38" s="77">
        <f>Blad1!T36*((('PRE Plan'!$C$4-'PRE Plan'!$E$4)/(LN(('PRE Plan'!$C$4-'PRE Plan'!$G$4)/('PRE Plan'!$E$4-'PRE Plan'!$G$4))))/49.8329)^Blad1!$U$39</f>
        <v>339.80024596473135</v>
      </c>
      <c r="M38" s="77">
        <f>Blad1!V36*((('PRE Plan'!$C$4-'PRE Plan'!$E$4)/(LN(('PRE Plan'!$C$4-'PRE Plan'!$G$4)/('PRE Plan'!$E$4-'PRE Plan'!$G$4))))/49.8329)^Blad1!$W$39</f>
        <v>408.13433717504819</v>
      </c>
    </row>
    <row r="39" spans="2:13" x14ac:dyDescent="0.2">
      <c r="B39" s="52">
        <v>800</v>
      </c>
      <c r="C39" s="77">
        <f>Blad1!B37*((('PRE Plan'!$C$4-'PRE Plan'!$E$4)/(LN(('PRE Plan'!$C$4-'PRE Plan'!$G$4)/('PRE Plan'!$E$4-'PRE Plan'!$G$4))))/49.8329)^Blad1!$C$39</f>
        <v>144.03756060021993</v>
      </c>
      <c r="D39" s="77">
        <f>Blad1!D37*((('PRE Plan'!$C$4-'PRE Plan'!$E$4)/(LN(('PRE Plan'!$C$4-'PRE Plan'!$G$4)/('PRE Plan'!$E$4-'PRE Plan'!$G$4))))/49.8329)^Blad1!$E$39</f>
        <v>224.27205860644003</v>
      </c>
      <c r="E39" s="77">
        <f>Blad1!F37*((('PRE Plan'!$C$4-'PRE Plan'!$E$4)/(LN(('PRE Plan'!$C$4-'PRE Plan'!$G$4)/('PRE Plan'!$E$4-'PRE Plan'!$G$4))))/49.8329)^Blad1!$G$39</f>
        <v>228.8252523231221</v>
      </c>
      <c r="F39" s="77">
        <f>Blad1!H37*((('PRE Plan'!$C$4-'PRE Plan'!$E$4)/(LN(('PRE Plan'!$C$4-'PRE Plan'!$G$4)/('PRE Plan'!$E$4-'PRE Plan'!$G$4))))/49.8329)^Blad1!$I$39</f>
        <v>306.48036074162326</v>
      </c>
      <c r="G39" s="77">
        <f>Blad1!J37*((('PRE Plan'!$C$4-'PRE Plan'!$E$4)/(LN(('PRE Plan'!$C$4-'PRE Plan'!$G$4)/('PRE Plan'!$E$4-'PRE Plan'!$G$4))))/49.8329)^Blad1!$K$39</f>
        <v>397.76627987861821</v>
      </c>
      <c r="H39" s="77">
        <f>Blad1!L37*((('PRE Plan'!$C$4-'PRE Plan'!$E$4)/(LN(('PRE Plan'!$C$4-'PRE Plan'!$G$4)/('PRE Plan'!$E$4-'PRE Plan'!$G$4))))/49.8329)^Blad1!$M$39</f>
        <v>307.41657348755348</v>
      </c>
      <c r="I39" s="77">
        <f>Blad1!N37*((('PRE Plan'!$C$4-'PRE Plan'!$E$4)/(LN(('PRE Plan'!$C$4-'PRE Plan'!$G$4)/('PRE Plan'!$E$4-'PRE Plan'!$G$4))))/49.8329)^Blad1!$O$39</f>
        <v>385.11856356631887</v>
      </c>
      <c r="J39" s="161" t="s">
        <v>72</v>
      </c>
      <c r="K39" s="77">
        <f>Blad1!R37*((('PRE Plan'!$C$4-'PRE Plan'!$E$4)/(LN(('PRE Plan'!$C$4-'PRE Plan'!$G$4)/('PRE Plan'!$E$4-'PRE Plan'!$G$4))))/49.8329)^Blad1!$S$39</f>
        <v>512.36860173031653</v>
      </c>
      <c r="L39" s="77">
        <f>Blad1!T37*((('PRE Plan'!$C$4-'PRE Plan'!$E$4)/(LN(('PRE Plan'!$C$4-'PRE Plan'!$G$4)/('PRE Plan'!$E$4-'PRE Plan'!$G$4))))/49.8329)^Blad1!$U$39</f>
        <v>388.34313824540726</v>
      </c>
      <c r="M39" s="77">
        <f>Blad1!V37*((('PRE Plan'!$C$4-'PRE Plan'!$E$4)/(LN(('PRE Plan'!$C$4-'PRE Plan'!$G$4)/('PRE Plan'!$E$4-'PRE Plan'!$G$4))))/49.8329)^Blad1!$W$39</f>
        <v>466.43924248576928</v>
      </c>
    </row>
    <row r="40" spans="2:13" x14ac:dyDescent="0.2">
      <c r="B40" s="52">
        <v>900</v>
      </c>
      <c r="C40" s="77">
        <f>Blad1!B38*((('PRE Plan'!$C$4-'PRE Plan'!$E$4)/(LN(('PRE Plan'!$C$4-'PRE Plan'!$G$4)/('PRE Plan'!$E$4-'PRE Plan'!$G$4))))/49.8329)^Blad1!$C$39</f>
        <v>162.04225567524742</v>
      </c>
      <c r="D40" s="77">
        <f>Blad1!D38*((('PRE Plan'!$C$4-'PRE Plan'!$E$4)/(LN(('PRE Plan'!$C$4-'PRE Plan'!$G$4)/('PRE Plan'!$E$4-'PRE Plan'!$G$4))))/49.8329)^Blad1!$E$39</f>
        <v>252.30606593224502</v>
      </c>
      <c r="E40" s="77">
        <f>Blad1!F38*((('PRE Plan'!$C$4-'PRE Plan'!$E$4)/(LN(('PRE Plan'!$C$4-'PRE Plan'!$G$4)/('PRE Plan'!$E$4-'PRE Plan'!$G$4))))/49.8329)^Blad1!$G$39</f>
        <v>257.42840886351235</v>
      </c>
      <c r="F40" s="77">
        <f>Blad1!H38*((('PRE Plan'!$C$4-'PRE Plan'!$E$4)/(LN(('PRE Plan'!$C$4-'PRE Plan'!$G$4)/('PRE Plan'!$E$4-'PRE Plan'!$G$4))))/49.8329)^Blad1!$I$39</f>
        <v>344.79040583432612</v>
      </c>
      <c r="G40" s="77">
        <f>Blad1!J38*((('PRE Plan'!$C$4-'PRE Plan'!$E$4)/(LN(('PRE Plan'!$C$4-'PRE Plan'!$G$4)/('PRE Plan'!$E$4-'PRE Plan'!$G$4))))/49.8329)^Blad1!$K$39</f>
        <v>447.48706486344548</v>
      </c>
      <c r="H40" s="77">
        <f>Blad1!L38*((('PRE Plan'!$C$4-'PRE Plan'!$E$4)/(LN(('PRE Plan'!$C$4-'PRE Plan'!$G$4)/('PRE Plan'!$E$4-'PRE Plan'!$G$4))))/49.8329)^Blad1!$M$39</f>
        <v>345.84364517349763</v>
      </c>
      <c r="I40" s="77">
        <f>Blad1!N38*((('PRE Plan'!$C$4-'PRE Plan'!$E$4)/(LN(('PRE Plan'!$C$4-'PRE Plan'!$G$4)/('PRE Plan'!$E$4-'PRE Plan'!$G$4))))/49.8329)^Blad1!$O$39</f>
        <v>433.25838401210871</v>
      </c>
      <c r="J40" s="161" t="s">
        <v>72</v>
      </c>
      <c r="K40" s="77">
        <f>Blad1!R38*((('PRE Plan'!$C$4-'PRE Plan'!$E$4)/(LN(('PRE Plan'!$C$4-'PRE Plan'!$G$4)/('PRE Plan'!$E$4-'PRE Plan'!$G$4))))/49.8329)^Blad1!$S$39</f>
        <v>576.41467694660594</v>
      </c>
      <c r="L40" s="77">
        <f>Blad1!T38*((('PRE Plan'!$C$4-'PRE Plan'!$E$4)/(LN(('PRE Plan'!$C$4-'PRE Plan'!$G$4)/('PRE Plan'!$E$4-'PRE Plan'!$G$4))))/49.8329)^Blad1!$U$39</f>
        <v>436.88603052608318</v>
      </c>
      <c r="M40" s="77">
        <f>Blad1!V38*((('PRE Plan'!$C$4-'PRE Plan'!$E$4)/(LN(('PRE Plan'!$C$4-'PRE Plan'!$G$4)/('PRE Plan'!$E$4-'PRE Plan'!$G$4))))/49.8329)^Blad1!$W$39</f>
        <v>524.74414779649055</v>
      </c>
    </row>
    <row r="41" spans="2:13" x14ac:dyDescent="0.2">
      <c r="B41" s="52">
        <v>1000</v>
      </c>
      <c r="C41" s="77">
        <f>Blad1!B39*((('PRE Plan'!$C$4-'PRE Plan'!$E$4)/(LN(('PRE Plan'!$C$4-'PRE Plan'!$G$4)/('PRE Plan'!$E$4-'PRE Plan'!$G$4))))/49.8329)^Blad1!$C$39</f>
        <v>180.04695075027493</v>
      </c>
      <c r="D41" s="77">
        <f>Blad1!D39*((('PRE Plan'!$C$4-'PRE Plan'!$E$4)/(LN(('PRE Plan'!$C$4-'PRE Plan'!$G$4)/('PRE Plan'!$E$4-'PRE Plan'!$G$4))))/49.8329)^Blad1!$E$39</f>
        <v>280.34007325805004</v>
      </c>
      <c r="E41" s="77">
        <f>Blad1!F39*((('PRE Plan'!$C$4-'PRE Plan'!$E$4)/(LN(('PRE Plan'!$C$4-'PRE Plan'!$G$4)/('PRE Plan'!$E$4-'PRE Plan'!$G$4))))/49.8329)^Blad1!$G$39</f>
        <v>286.03156540390262</v>
      </c>
      <c r="F41" s="77">
        <f>Blad1!H39*((('PRE Plan'!$C$4-'PRE Plan'!$E$4)/(LN(('PRE Plan'!$C$4-'PRE Plan'!$G$4)/('PRE Plan'!$E$4-'PRE Plan'!$G$4))))/49.8329)^Blad1!$I$39</f>
        <v>383.1004509270291</v>
      </c>
      <c r="G41" s="77">
        <f>Blad1!J39*((('PRE Plan'!$C$4-'PRE Plan'!$E$4)/(LN(('PRE Plan'!$C$4-'PRE Plan'!$G$4)/('PRE Plan'!$E$4-'PRE Plan'!$G$4))))/49.8329)^Blad1!$K$39</f>
        <v>497.20784984827276</v>
      </c>
      <c r="H41" s="77">
        <f>Blad1!L39*((('PRE Plan'!$C$4-'PRE Plan'!$E$4)/(LN(('PRE Plan'!$C$4-'PRE Plan'!$G$4)/('PRE Plan'!$E$4-'PRE Plan'!$G$4))))/49.8329)^Blad1!$M$39</f>
        <v>384.27071685944185</v>
      </c>
      <c r="I41" s="77">
        <f>Blad1!N39*((('PRE Plan'!$C$4-'PRE Plan'!$E$4)/(LN(('PRE Plan'!$C$4-'PRE Plan'!$G$4)/('PRE Plan'!$E$4-'PRE Plan'!$G$4))))/49.8329)^Blad1!$O$39</f>
        <v>481.39820445789854</v>
      </c>
      <c r="J41" s="161" t="s">
        <v>72</v>
      </c>
      <c r="K41" s="77">
        <f>Blad1!R39*((('PRE Plan'!$C$4-'PRE Plan'!$E$4)/(LN(('PRE Plan'!$C$4-'PRE Plan'!$G$4)/('PRE Plan'!$E$4-'PRE Plan'!$G$4))))/49.8329)^Blad1!$S$39</f>
        <v>640.46075216289557</v>
      </c>
      <c r="L41" s="77">
        <f>Blad1!T39*((('PRE Plan'!$C$4-'PRE Plan'!$E$4)/(LN(('PRE Plan'!$C$4-'PRE Plan'!$G$4)/('PRE Plan'!$E$4-'PRE Plan'!$G$4))))/49.8329)^Blad1!$U$39</f>
        <v>485.42892280675909</v>
      </c>
      <c r="M41" s="77">
        <f>Blad1!V39*((('PRE Plan'!$C$4-'PRE Plan'!$E$4)/(LN(('PRE Plan'!$C$4-'PRE Plan'!$G$4)/('PRE Plan'!$E$4-'PRE Plan'!$G$4))))/49.8329)^Blad1!$W$39</f>
        <v>583.04905310721165</v>
      </c>
    </row>
    <row r="42" spans="2:13" x14ac:dyDescent="0.2">
      <c r="B42" s="52">
        <v>1100</v>
      </c>
      <c r="C42" s="77">
        <f>Blad1!B40*((('PRE Plan'!$C$4-'PRE Plan'!$E$4)/(LN(('PRE Plan'!$C$4-'PRE Plan'!$G$4)/('PRE Plan'!$E$4-'PRE Plan'!$G$4))))/49.8329)^Blad1!$C$39</f>
        <v>198.05164582530242</v>
      </c>
      <c r="D42" s="77">
        <f>Blad1!D40*((('PRE Plan'!$C$4-'PRE Plan'!$E$4)/(LN(('PRE Plan'!$C$4-'PRE Plan'!$G$4)/('PRE Plan'!$E$4-'PRE Plan'!$G$4))))/49.8329)^Blad1!$E$39</f>
        <v>308.37408058385506</v>
      </c>
      <c r="E42" s="77">
        <f>Blad1!F40*((('PRE Plan'!$C$4-'PRE Plan'!$E$4)/(LN(('PRE Plan'!$C$4-'PRE Plan'!$G$4)/('PRE Plan'!$E$4-'PRE Plan'!$G$4))))/49.8329)^Blad1!$G$39</f>
        <v>314.63472194429289</v>
      </c>
      <c r="F42" s="77">
        <f>Blad1!H40*((('PRE Plan'!$C$4-'PRE Plan'!$E$4)/(LN(('PRE Plan'!$C$4-'PRE Plan'!$G$4)/('PRE Plan'!$E$4-'PRE Plan'!$G$4))))/49.8329)^Blad1!$I$39</f>
        <v>421.41049601973202</v>
      </c>
      <c r="G42" s="77">
        <f>Blad1!J40*((('PRE Plan'!$C$4-'PRE Plan'!$E$4)/(LN(('PRE Plan'!$C$4-'PRE Plan'!$G$4)/('PRE Plan'!$E$4-'PRE Plan'!$G$4))))/49.8329)^Blad1!$K$39</f>
        <v>546.92863483310009</v>
      </c>
      <c r="H42" s="77">
        <f>Blad1!L40*((('PRE Plan'!$C$4-'PRE Plan'!$E$4)/(LN(('PRE Plan'!$C$4-'PRE Plan'!$G$4)/('PRE Plan'!$E$4-'PRE Plan'!$G$4))))/49.8329)^Blad1!$M$39</f>
        <v>422.69778854538606</v>
      </c>
      <c r="I42" s="77">
        <f>Blad1!N40*((('PRE Plan'!$C$4-'PRE Plan'!$E$4)/(LN(('PRE Plan'!$C$4-'PRE Plan'!$G$4)/('PRE Plan'!$E$4-'PRE Plan'!$G$4))))/49.8329)^Blad1!$O$39</f>
        <v>529.53802490368844</v>
      </c>
      <c r="J42" s="161" t="s">
        <v>72</v>
      </c>
      <c r="K42" s="77">
        <f>Blad1!R40*((('PRE Plan'!$C$4-'PRE Plan'!$E$4)/(LN(('PRE Plan'!$C$4-'PRE Plan'!$G$4)/('PRE Plan'!$E$4-'PRE Plan'!$G$4))))/49.8329)^Blad1!$S$39</f>
        <v>704.50682737918521</v>
      </c>
      <c r="L42" s="77">
        <f>Blad1!T40*((('PRE Plan'!$C$4-'PRE Plan'!$E$4)/(LN(('PRE Plan'!$C$4-'PRE Plan'!$G$4)/('PRE Plan'!$E$4-'PRE Plan'!$G$4))))/49.8329)^Blad1!$U$39</f>
        <v>533.97181508743495</v>
      </c>
      <c r="M42" s="77">
        <f>Blad1!V40*((('PRE Plan'!$C$4-'PRE Plan'!$E$4)/(LN(('PRE Plan'!$C$4-'PRE Plan'!$G$4)/('PRE Plan'!$E$4-'PRE Plan'!$G$4))))/49.8329)^Blad1!$W$39</f>
        <v>641.35395841793274</v>
      </c>
    </row>
    <row r="43" spans="2:13" x14ac:dyDescent="0.2">
      <c r="B43" s="52">
        <v>1200</v>
      </c>
      <c r="C43" s="77">
        <f>Blad1!B41*((('PRE Plan'!$C$4-'PRE Plan'!$E$4)/(LN(('PRE Plan'!$C$4-'PRE Plan'!$G$4)/('PRE Plan'!$E$4-'PRE Plan'!$G$4))))/49.8329)^Blad1!$C$39</f>
        <v>216.05634090032993</v>
      </c>
      <c r="D43" s="77">
        <f>Blad1!D41*((('PRE Plan'!$C$4-'PRE Plan'!$E$4)/(LN(('PRE Plan'!$C$4-'PRE Plan'!$G$4)/('PRE Plan'!$E$4-'PRE Plan'!$G$4))))/49.8329)^Blad1!$E$39</f>
        <v>336.40808790966008</v>
      </c>
      <c r="E43" s="77">
        <f>Blad1!F41*((('PRE Plan'!$C$4-'PRE Plan'!$E$4)/(LN(('PRE Plan'!$C$4-'PRE Plan'!$G$4)/('PRE Plan'!$E$4-'PRE Plan'!$G$4))))/49.8329)^Blad1!$G$39</f>
        <v>343.23787848468316</v>
      </c>
      <c r="F43" s="77">
        <f>Blad1!H41*((('PRE Plan'!$C$4-'PRE Plan'!$E$4)/(LN(('PRE Plan'!$C$4-'PRE Plan'!$G$4)/('PRE Plan'!$E$4-'PRE Plan'!$G$4))))/49.8329)^Blad1!$I$39</f>
        <v>459.72054111243489</v>
      </c>
      <c r="G43" s="77">
        <f>Blad1!J41*((('PRE Plan'!$C$4-'PRE Plan'!$E$4)/(LN(('PRE Plan'!$C$4-'PRE Plan'!$G$4)/('PRE Plan'!$E$4-'PRE Plan'!$G$4))))/49.8329)^Blad1!$K$39</f>
        <v>596.64941981792731</v>
      </c>
      <c r="H43" s="77">
        <f>Blad1!L41*((('PRE Plan'!$C$4-'PRE Plan'!$E$4)/(LN(('PRE Plan'!$C$4-'PRE Plan'!$G$4)/('PRE Plan'!$E$4-'PRE Plan'!$G$4))))/49.8329)^Blad1!$M$39</f>
        <v>461.12486023133022</v>
      </c>
      <c r="I43" s="77">
        <f>Blad1!N41*((('PRE Plan'!$C$4-'PRE Plan'!$E$4)/(LN(('PRE Plan'!$C$4-'PRE Plan'!$G$4)/('PRE Plan'!$E$4-'PRE Plan'!$G$4))))/49.8329)^Blad1!$O$39</f>
        <v>577.67784534947828</v>
      </c>
      <c r="J43" s="161" t="s">
        <v>72</v>
      </c>
      <c r="K43" s="77">
        <f>Blad1!R41*((('PRE Plan'!$C$4-'PRE Plan'!$E$4)/(LN(('PRE Plan'!$C$4-'PRE Plan'!$G$4)/('PRE Plan'!$E$4-'PRE Plan'!$G$4))))/49.8329)^Blad1!$S$39</f>
        <v>768.55290259547462</v>
      </c>
      <c r="L43" s="77">
        <f>Blad1!T41*((('PRE Plan'!$C$4-'PRE Plan'!$E$4)/(LN(('PRE Plan'!$C$4-'PRE Plan'!$G$4)/('PRE Plan'!$E$4-'PRE Plan'!$G$4))))/49.8329)^Blad1!$U$39</f>
        <v>582.51470736811086</v>
      </c>
      <c r="M43" s="77">
        <f>Blad1!V41*((('PRE Plan'!$C$4-'PRE Plan'!$E$4)/(LN(('PRE Plan'!$C$4-'PRE Plan'!$G$4)/('PRE Plan'!$E$4-'PRE Plan'!$G$4))))/49.8329)^Blad1!$W$39</f>
        <v>699.65886372865407</v>
      </c>
    </row>
    <row r="44" spans="2:13" x14ac:dyDescent="0.2">
      <c r="B44" s="52">
        <v>1300</v>
      </c>
      <c r="C44" s="77">
        <f>Blad1!B42*((('PRE Plan'!$C$4-'PRE Plan'!$E$4)/(LN(('PRE Plan'!$C$4-'PRE Plan'!$G$4)/('PRE Plan'!$E$4-'PRE Plan'!$G$4))))/49.8329)^Blad1!$C$39</f>
        <v>234.06103597535738</v>
      </c>
      <c r="D44" s="77">
        <f>Blad1!D42*((('PRE Plan'!$C$4-'PRE Plan'!$E$4)/(LN(('PRE Plan'!$C$4-'PRE Plan'!$G$4)/('PRE Plan'!$E$4-'PRE Plan'!$G$4))))/49.8329)^Blad1!$E$39</f>
        <v>364.44209523546499</v>
      </c>
      <c r="E44" s="77">
        <f>Blad1!F42*((('PRE Plan'!$C$4-'PRE Plan'!$E$4)/(LN(('PRE Plan'!$C$4-'PRE Plan'!$G$4)/('PRE Plan'!$E$4-'PRE Plan'!$G$4))))/49.8329)^Blad1!$G$39</f>
        <v>371.84103502507344</v>
      </c>
      <c r="F44" s="77">
        <f>Blad1!H42*((('PRE Plan'!$C$4-'PRE Plan'!$E$4)/(LN(('PRE Plan'!$C$4-'PRE Plan'!$G$4)/('PRE Plan'!$E$4-'PRE Plan'!$G$4))))/49.8329)^Blad1!$I$39</f>
        <v>498.03058620513781</v>
      </c>
      <c r="G44" s="77">
        <f>Blad1!J42*((('PRE Plan'!$C$4-'PRE Plan'!$E$4)/(LN(('PRE Plan'!$C$4-'PRE Plan'!$G$4)/('PRE Plan'!$E$4-'PRE Plan'!$G$4))))/49.8329)^Blad1!$K$39</f>
        <v>646.37020480275464</v>
      </c>
      <c r="H44" s="77">
        <f>Blad1!L42*((('PRE Plan'!$C$4-'PRE Plan'!$E$4)/(LN(('PRE Plan'!$C$4-'PRE Plan'!$G$4)/('PRE Plan'!$E$4-'PRE Plan'!$G$4))))/49.8329)^Blad1!$M$39</f>
        <v>499.55193191727443</v>
      </c>
      <c r="I44" s="77">
        <f>Blad1!N42*((('PRE Plan'!$C$4-'PRE Plan'!$E$4)/(LN(('PRE Plan'!$C$4-'PRE Plan'!$G$4)/('PRE Plan'!$E$4-'PRE Plan'!$G$4))))/49.8329)^Blad1!$O$39</f>
        <v>625.81766579526811</v>
      </c>
      <c r="J44" s="161" t="s">
        <v>72</v>
      </c>
      <c r="K44" s="77">
        <f>Blad1!R42*((('PRE Plan'!$C$4-'PRE Plan'!$E$4)/(LN(('PRE Plan'!$C$4-'PRE Plan'!$G$4)/('PRE Plan'!$E$4-'PRE Plan'!$G$4))))/49.8329)^Blad1!$S$39</f>
        <v>832.59897781176426</v>
      </c>
      <c r="L44" s="77">
        <f>Blad1!T42*((('PRE Plan'!$C$4-'PRE Plan'!$E$4)/(LN(('PRE Plan'!$C$4-'PRE Plan'!$G$4)/('PRE Plan'!$E$4-'PRE Plan'!$G$4))))/49.8329)^Blad1!$U$39</f>
        <v>631.05759964878678</v>
      </c>
      <c r="M44" s="77">
        <f>Blad1!V42*((('PRE Plan'!$C$4-'PRE Plan'!$E$4)/(LN(('PRE Plan'!$C$4-'PRE Plan'!$G$4)/('PRE Plan'!$E$4-'PRE Plan'!$G$4))))/49.8329)^Blad1!$W$39</f>
        <v>757.96376903937517</v>
      </c>
    </row>
    <row r="45" spans="2:13" x14ac:dyDescent="0.2">
      <c r="B45" s="52">
        <v>1400</v>
      </c>
      <c r="C45" s="77">
        <f>Blad1!B43*((('PRE Plan'!$C$4-'PRE Plan'!$E$4)/(LN(('PRE Plan'!$C$4-'PRE Plan'!$G$4)/('PRE Plan'!$E$4-'PRE Plan'!$G$4))))/49.8329)^Blad1!$C$39</f>
        <v>252.0657310503849</v>
      </c>
      <c r="D45" s="77">
        <f>Blad1!D43*((('PRE Plan'!$C$4-'PRE Plan'!$E$4)/(LN(('PRE Plan'!$C$4-'PRE Plan'!$G$4)/('PRE Plan'!$E$4-'PRE Plan'!$G$4))))/49.8329)^Blad1!$E$39</f>
        <v>392.47610256127001</v>
      </c>
      <c r="E45" s="77">
        <f>Blad1!F43*((('PRE Plan'!$C$4-'PRE Plan'!$E$4)/(LN(('PRE Plan'!$C$4-'PRE Plan'!$G$4)/('PRE Plan'!$E$4-'PRE Plan'!$G$4))))/49.8329)^Blad1!$G$39</f>
        <v>400.44419156546365</v>
      </c>
      <c r="F45" s="77">
        <f>Blad1!H43*((('PRE Plan'!$C$4-'PRE Plan'!$E$4)/(LN(('PRE Plan'!$C$4-'PRE Plan'!$G$4)/('PRE Plan'!$E$4-'PRE Plan'!$G$4))))/49.8329)^Blad1!$I$39</f>
        <v>536.34063129784067</v>
      </c>
      <c r="G45" s="77">
        <f>Blad1!J43*((('PRE Plan'!$C$4-'PRE Plan'!$E$4)/(LN(('PRE Plan'!$C$4-'PRE Plan'!$G$4)/('PRE Plan'!$E$4-'PRE Plan'!$G$4))))/49.8329)^Blad1!$K$39</f>
        <v>696.09098978758186</v>
      </c>
      <c r="H45" s="77">
        <f>Blad1!L43*((('PRE Plan'!$C$4-'PRE Plan'!$E$4)/(LN(('PRE Plan'!$C$4-'PRE Plan'!$G$4)/('PRE Plan'!$E$4-'PRE Plan'!$G$4))))/49.8329)^Blad1!$M$39</f>
        <v>537.97900360321853</v>
      </c>
      <c r="I45" s="77">
        <f>Blad1!N43*((('PRE Plan'!$C$4-'PRE Plan'!$E$4)/(LN(('PRE Plan'!$C$4-'PRE Plan'!$G$4)/('PRE Plan'!$E$4-'PRE Plan'!$G$4))))/49.8329)^Blad1!$O$39</f>
        <v>673.95748624105795</v>
      </c>
      <c r="J45" s="161" t="s">
        <v>72</v>
      </c>
      <c r="K45" s="77">
        <f>Blad1!R43*((('PRE Plan'!$C$4-'PRE Plan'!$E$4)/(LN(('PRE Plan'!$C$4-'PRE Plan'!$G$4)/('PRE Plan'!$E$4-'PRE Plan'!$G$4))))/49.8329)^Blad1!$S$39</f>
        <v>896.64505302805378</v>
      </c>
      <c r="L45" s="77">
        <f>Blad1!T43*((('PRE Plan'!$C$4-'PRE Plan'!$E$4)/(LN(('PRE Plan'!$C$4-'PRE Plan'!$G$4)/('PRE Plan'!$E$4-'PRE Plan'!$G$4))))/49.8329)^Blad1!$U$39</f>
        <v>679.60049192946269</v>
      </c>
      <c r="M45" s="77">
        <f>Blad1!V43*((('PRE Plan'!$C$4-'PRE Plan'!$E$4)/(LN(('PRE Plan'!$C$4-'PRE Plan'!$G$4)/('PRE Plan'!$E$4-'PRE Plan'!$G$4))))/49.8329)^Blad1!$W$39</f>
        <v>816.26867435009638</v>
      </c>
    </row>
    <row r="46" spans="2:13" x14ac:dyDescent="0.2">
      <c r="B46" s="52">
        <v>1500</v>
      </c>
      <c r="C46" s="77">
        <f>Blad1!B44*((('PRE Plan'!$C$4-'PRE Plan'!$E$4)/(LN(('PRE Plan'!$C$4-'PRE Plan'!$G$4)/('PRE Plan'!$E$4-'PRE Plan'!$G$4))))/49.8329)^Blad1!$C$39</f>
        <v>270.07042612541238</v>
      </c>
      <c r="D46" s="77">
        <f>Blad1!D44*((('PRE Plan'!$C$4-'PRE Plan'!$E$4)/(LN(('PRE Plan'!$C$4-'PRE Plan'!$G$4)/('PRE Plan'!$E$4-'PRE Plan'!$G$4))))/49.8329)^Blad1!$E$39</f>
        <v>420.51010988707503</v>
      </c>
      <c r="E46" s="77">
        <f>Blad1!F44*((('PRE Plan'!$C$4-'PRE Plan'!$E$4)/(LN(('PRE Plan'!$C$4-'PRE Plan'!$G$4)/('PRE Plan'!$E$4-'PRE Plan'!$G$4))))/49.8329)^Blad1!$G$39</f>
        <v>429.04734810585393</v>
      </c>
      <c r="F46" s="77">
        <f>Blad1!H44*((('PRE Plan'!$C$4-'PRE Plan'!$E$4)/(LN(('PRE Plan'!$C$4-'PRE Plan'!$G$4)/('PRE Plan'!$E$4-'PRE Plan'!$G$4))))/49.8329)^Blad1!$I$39</f>
        <v>574.65067639054359</v>
      </c>
      <c r="G46" s="77">
        <f>Blad1!J44*((('PRE Plan'!$C$4-'PRE Plan'!$E$4)/(LN(('PRE Plan'!$C$4-'PRE Plan'!$G$4)/('PRE Plan'!$E$4-'PRE Plan'!$G$4))))/49.8329)^Blad1!$K$39</f>
        <v>745.81177477240919</v>
      </c>
      <c r="H46" s="77">
        <f>Blad1!L44*((('PRE Plan'!$C$4-'PRE Plan'!$E$4)/(LN(('PRE Plan'!$C$4-'PRE Plan'!$G$4)/('PRE Plan'!$E$4-'PRE Plan'!$G$4))))/49.8329)^Blad1!$M$39</f>
        <v>576.4060752891628</v>
      </c>
      <c r="I46" s="77">
        <f>Blad1!N44*((('PRE Plan'!$C$4-'PRE Plan'!$E$4)/(LN(('PRE Plan'!$C$4-'PRE Plan'!$G$4)/('PRE Plan'!$E$4-'PRE Plan'!$G$4))))/49.8329)^Blad1!$O$39</f>
        <v>722.09730668684779</v>
      </c>
      <c r="J46" s="161" t="s">
        <v>72</v>
      </c>
      <c r="K46" s="77">
        <f>Blad1!R44*((('PRE Plan'!$C$4-'PRE Plan'!$E$4)/(LN(('PRE Plan'!$C$4-'PRE Plan'!$G$4)/('PRE Plan'!$E$4-'PRE Plan'!$G$4))))/49.8329)^Blad1!$S$39</f>
        <v>960.69112824434342</v>
      </c>
      <c r="L46" s="77">
        <f>Blad1!T44*((('PRE Plan'!$C$4-'PRE Plan'!$E$4)/(LN(('PRE Plan'!$C$4-'PRE Plan'!$G$4)/('PRE Plan'!$E$4-'PRE Plan'!$G$4))))/49.8329)^Blad1!$U$39</f>
        <v>728.14338421013861</v>
      </c>
      <c r="M46" s="77"/>
    </row>
    <row r="47" spans="2:13" x14ac:dyDescent="0.2">
      <c r="B47" s="52">
        <v>1600</v>
      </c>
      <c r="C47" s="77">
        <f>Blad1!B45*((('PRE Plan'!$C$4-'PRE Plan'!$E$4)/(LN(('PRE Plan'!$C$4-'PRE Plan'!$G$4)/('PRE Plan'!$E$4-'PRE Plan'!$G$4))))/49.8329)^Blad1!$C$39</f>
        <v>288.07512120043987</v>
      </c>
      <c r="D47" s="77">
        <f>Blad1!D45*((('PRE Plan'!$C$4-'PRE Plan'!$E$4)/(LN(('PRE Plan'!$C$4-'PRE Plan'!$G$4)/('PRE Plan'!$E$4-'PRE Plan'!$G$4))))/49.8329)^Blad1!$E$39</f>
        <v>448.54411721288005</v>
      </c>
      <c r="E47" s="77">
        <f>Blad1!F45*((('PRE Plan'!$C$4-'PRE Plan'!$E$4)/(LN(('PRE Plan'!$C$4-'PRE Plan'!$G$4)/('PRE Plan'!$E$4-'PRE Plan'!$G$4))))/49.8329)^Blad1!$G$39</f>
        <v>457.6505046462442</v>
      </c>
      <c r="F47" s="77">
        <f>Blad1!H45*((('PRE Plan'!$C$4-'PRE Plan'!$E$4)/(LN(('PRE Plan'!$C$4-'PRE Plan'!$G$4)/('PRE Plan'!$E$4-'PRE Plan'!$G$4))))/49.8329)^Blad1!$I$39</f>
        <v>612.96072148324652</v>
      </c>
      <c r="G47" s="77">
        <f>Blad1!J45*((('PRE Plan'!$C$4-'PRE Plan'!$E$4)/(LN(('PRE Plan'!$C$4-'PRE Plan'!$G$4)/('PRE Plan'!$E$4-'PRE Plan'!$G$4))))/49.8329)^Blad1!$K$39</f>
        <v>795.53255975723641</v>
      </c>
      <c r="H47" s="77">
        <f>Blad1!L45*((('PRE Plan'!$C$4-'PRE Plan'!$E$4)/(LN(('PRE Plan'!$C$4-'PRE Plan'!$G$4)/('PRE Plan'!$E$4-'PRE Plan'!$G$4))))/49.8329)^Blad1!$M$39</f>
        <v>614.83314697510696</v>
      </c>
      <c r="I47" s="77">
        <f>Blad1!N45*((('PRE Plan'!$C$4-'PRE Plan'!$E$4)/(LN(('PRE Plan'!$C$4-'PRE Plan'!$G$4)/('PRE Plan'!$E$4-'PRE Plan'!$G$4))))/49.8329)^Blad1!$O$39</f>
        <v>770.23712713263774</v>
      </c>
      <c r="J47" s="161" t="s">
        <v>72</v>
      </c>
      <c r="K47" s="77">
        <f>Blad1!R45*((('PRE Plan'!$C$4-'PRE Plan'!$E$4)/(LN(('PRE Plan'!$C$4-'PRE Plan'!$G$4)/('PRE Plan'!$E$4-'PRE Plan'!$G$4))))/49.8329)^Blad1!$S$39</f>
        <v>1024.7372034606331</v>
      </c>
      <c r="L47" s="77">
        <f>Blad1!T45*((('PRE Plan'!$C$4-'PRE Plan'!$E$4)/(LN(('PRE Plan'!$C$4-'PRE Plan'!$G$4)/('PRE Plan'!$E$4-'PRE Plan'!$G$4))))/49.8329)^Blad1!$U$39</f>
        <v>776.68627649081452</v>
      </c>
      <c r="M47" s="77">
        <f>Blad1!V45*((('PRE Plan'!$C$4-'PRE Plan'!$E$4)/(LN(('PRE Plan'!$C$4-'PRE Plan'!$G$4)/('PRE Plan'!$E$4-'PRE Plan'!$G$4))))/49.8329)^Blad1!$W$39</f>
        <v>932.87848497153857</v>
      </c>
    </row>
    <row r="48" spans="2:13" x14ac:dyDescent="0.2">
      <c r="B48" s="52">
        <v>1700</v>
      </c>
      <c r="C48" s="77">
        <f>Blad1!B46*((('PRE Plan'!$C$4-'PRE Plan'!$E$4)/(LN(('PRE Plan'!$C$4-'PRE Plan'!$G$4)/('PRE Plan'!$E$4-'PRE Plan'!$G$4))))/49.8329)^Blad1!$C$39</f>
        <v>306.07981627546741</v>
      </c>
      <c r="D48" s="77">
        <f>Blad1!D46*((('PRE Plan'!$C$4-'PRE Plan'!$E$4)/(LN(('PRE Plan'!$C$4-'PRE Plan'!$G$4)/('PRE Plan'!$E$4-'PRE Plan'!$G$4))))/49.8329)^Blad1!$E$39</f>
        <v>476.57812453868507</v>
      </c>
      <c r="E48" s="77">
        <f>Blad1!F46*((('PRE Plan'!$C$4-'PRE Plan'!$E$4)/(LN(('PRE Plan'!$C$4-'PRE Plan'!$G$4)/('PRE Plan'!$E$4-'PRE Plan'!$G$4))))/49.8329)^Blad1!$G$39</f>
        <v>486.25366118663447</v>
      </c>
      <c r="F48" s="77">
        <f>Blad1!H46*((('PRE Plan'!$C$4-'PRE Plan'!$E$4)/(LN(('PRE Plan'!$C$4-'PRE Plan'!$G$4)/('PRE Plan'!$E$4-'PRE Plan'!$G$4))))/49.8329)^Blad1!$I$39</f>
        <v>651.27076657594944</v>
      </c>
      <c r="G48" s="77">
        <f>Blad1!J46*((('PRE Plan'!$C$4-'PRE Plan'!$E$4)/(LN(('PRE Plan'!$C$4-'PRE Plan'!$G$4)/('PRE Plan'!$E$4-'PRE Plan'!$G$4))))/49.8329)^Blad1!$K$39</f>
        <v>845.25334474206375</v>
      </c>
      <c r="H48" s="77">
        <f>Blad1!L46*((('PRE Plan'!$C$4-'PRE Plan'!$E$4)/(LN(('PRE Plan'!$C$4-'PRE Plan'!$G$4)/('PRE Plan'!$E$4-'PRE Plan'!$G$4))))/49.8329)^Blad1!$M$39</f>
        <v>653.26021866105123</v>
      </c>
      <c r="I48" s="77">
        <f>Blad1!N46*((('PRE Plan'!$C$4-'PRE Plan'!$E$4)/(LN(('PRE Plan'!$C$4-'PRE Plan'!$G$4)/('PRE Plan'!$E$4-'PRE Plan'!$G$4))))/49.8329)^Blad1!$O$39</f>
        <v>818.37694757842758</v>
      </c>
      <c r="J48" s="161" t="s">
        <v>72</v>
      </c>
      <c r="K48" s="77">
        <f>Blad1!R46*((('PRE Plan'!$C$4-'PRE Plan'!$E$4)/(LN(('PRE Plan'!$C$4-'PRE Plan'!$G$4)/('PRE Plan'!$E$4-'PRE Plan'!$G$4))))/49.8329)^Blad1!$S$39</f>
        <v>1088.7832786769225</v>
      </c>
      <c r="L48" s="77">
        <f>Blad1!T46*((('PRE Plan'!$C$4-'PRE Plan'!$E$4)/(LN(('PRE Plan'!$C$4-'PRE Plan'!$G$4)/('PRE Plan'!$E$4-'PRE Plan'!$G$4))))/49.8329)^Blad1!$U$39</f>
        <v>825.22916877149032</v>
      </c>
      <c r="M48" s="77"/>
    </row>
    <row r="49" spans="2:13" x14ac:dyDescent="0.2">
      <c r="B49" s="52">
        <v>1800</v>
      </c>
      <c r="C49" s="77">
        <f>Blad1!B47*((('PRE Plan'!$C$4-'PRE Plan'!$E$4)/(LN(('PRE Plan'!$C$4-'PRE Plan'!$G$4)/('PRE Plan'!$E$4-'PRE Plan'!$G$4))))/49.8329)^Blad1!$C$39</f>
        <v>324.08451135049484</v>
      </c>
      <c r="D49" s="77">
        <f>Blad1!D47*((('PRE Plan'!$C$4-'PRE Plan'!$E$4)/(LN(('PRE Plan'!$C$4-'PRE Plan'!$G$4)/('PRE Plan'!$E$4-'PRE Plan'!$G$4))))/49.8329)^Blad1!$E$39</f>
        <v>504.61213186449004</v>
      </c>
      <c r="E49" s="77">
        <f>Blad1!F47*((('PRE Plan'!$C$4-'PRE Plan'!$E$4)/(LN(('PRE Plan'!$C$4-'PRE Plan'!$G$4)/('PRE Plan'!$E$4-'PRE Plan'!$G$4))))/49.8329)^Blad1!$G$39</f>
        <v>514.85681772702469</v>
      </c>
      <c r="F49" s="77">
        <f>Blad1!H47*((('PRE Plan'!$C$4-'PRE Plan'!$E$4)/(LN(('PRE Plan'!$C$4-'PRE Plan'!$G$4)/('PRE Plan'!$E$4-'PRE Plan'!$G$4))))/49.8329)^Blad1!$I$39</f>
        <v>689.58081166865225</v>
      </c>
      <c r="G49" s="77">
        <f>Blad1!J47*((('PRE Plan'!$C$4-'PRE Plan'!$E$4)/(LN(('PRE Plan'!$C$4-'PRE Plan'!$G$4)/('PRE Plan'!$E$4-'PRE Plan'!$G$4))))/49.8329)^Blad1!$K$39</f>
        <v>894.97412972689096</v>
      </c>
      <c r="H49" s="77">
        <f>Blad1!L47*((('PRE Plan'!$C$4-'PRE Plan'!$E$4)/(LN(('PRE Plan'!$C$4-'PRE Plan'!$G$4)/('PRE Plan'!$E$4-'PRE Plan'!$G$4))))/49.8329)^Blad1!$M$39</f>
        <v>691.68729034699527</v>
      </c>
      <c r="I49" s="77">
        <f>Blad1!N47*((('PRE Plan'!$C$4-'PRE Plan'!$E$4)/(LN(('PRE Plan'!$C$4-'PRE Plan'!$G$4)/('PRE Plan'!$E$4-'PRE Plan'!$G$4))))/49.8329)^Blad1!$O$39</f>
        <v>866.51676802421741</v>
      </c>
      <c r="J49" s="161" t="s">
        <v>72</v>
      </c>
      <c r="K49" s="77">
        <f>Blad1!R47*((('PRE Plan'!$C$4-'PRE Plan'!$E$4)/(LN(('PRE Plan'!$C$4-'PRE Plan'!$G$4)/('PRE Plan'!$E$4-'PRE Plan'!$G$4))))/49.8329)^Blad1!$S$39</f>
        <v>1152.8293538932119</v>
      </c>
      <c r="L49" s="77">
        <f>Blad1!T47*((('PRE Plan'!$C$4-'PRE Plan'!$E$4)/(LN(('PRE Plan'!$C$4-'PRE Plan'!$G$4)/('PRE Plan'!$E$4-'PRE Plan'!$G$4))))/49.8329)^Blad1!$U$39</f>
        <v>873.77206105216635</v>
      </c>
      <c r="M49" s="77">
        <f>Blad1!V47*((('PRE Plan'!$C$4-'PRE Plan'!$E$4)/(LN(('PRE Plan'!$C$4-'PRE Plan'!$G$4)/('PRE Plan'!$E$4-'PRE Plan'!$G$4))))/49.8329)^Blad1!$W$39</f>
        <v>1049.4882955929811</v>
      </c>
    </row>
    <row r="50" spans="2:13" x14ac:dyDescent="0.2">
      <c r="B50" s="52">
        <v>2000</v>
      </c>
      <c r="C50" s="77">
        <f>Blad1!B48*((('PRE Plan'!$C$4-'PRE Plan'!$E$4)/(LN(('PRE Plan'!$C$4-'PRE Plan'!$G$4)/('PRE Plan'!$E$4-'PRE Plan'!$G$4))))/49.8329)^Blad1!$C$39</f>
        <v>360.09390150054986</v>
      </c>
      <c r="D50" s="77">
        <f>Blad1!D48*((('PRE Plan'!$C$4-'PRE Plan'!$E$4)/(LN(('PRE Plan'!$C$4-'PRE Plan'!$G$4)/('PRE Plan'!$E$4-'PRE Plan'!$G$4))))/49.8329)^Blad1!$E$39</f>
        <v>560.68014651610008</v>
      </c>
      <c r="E50" s="77">
        <f>Blad1!F48*((('PRE Plan'!$C$4-'PRE Plan'!$E$4)/(LN(('PRE Plan'!$C$4-'PRE Plan'!$G$4)/('PRE Plan'!$E$4-'PRE Plan'!$G$4))))/49.8329)^Blad1!$G$39</f>
        <v>572.06313080780524</v>
      </c>
      <c r="F50" s="77">
        <f>Blad1!H48*((('PRE Plan'!$C$4-'PRE Plan'!$E$4)/(LN(('PRE Plan'!$C$4-'PRE Plan'!$G$4)/('PRE Plan'!$E$4-'PRE Plan'!$G$4))))/49.8329)^Blad1!$I$39</f>
        <v>766.2009018540582</v>
      </c>
      <c r="G50" s="77">
        <f>Blad1!J48*((('PRE Plan'!$C$4-'PRE Plan'!$E$4)/(LN(('PRE Plan'!$C$4-'PRE Plan'!$G$4)/('PRE Plan'!$E$4-'PRE Plan'!$G$4))))/49.8329)^Blad1!$K$39</f>
        <v>994.41569969654552</v>
      </c>
      <c r="H50" s="77">
        <f>Blad1!L48*((('PRE Plan'!$C$4-'PRE Plan'!$E$4)/(LN(('PRE Plan'!$C$4-'PRE Plan'!$G$4)/('PRE Plan'!$E$4-'PRE Plan'!$G$4))))/49.8329)^Blad1!$M$39</f>
        <v>768.5414337188837</v>
      </c>
      <c r="I50" s="77">
        <f>Blad1!N48*((('PRE Plan'!$C$4-'PRE Plan'!$E$4)/(LN(('PRE Plan'!$C$4-'PRE Plan'!$G$4)/('PRE Plan'!$E$4-'PRE Plan'!$G$4))))/49.8329)^Blad1!$O$39</f>
        <v>962.79640891579709</v>
      </c>
      <c r="J50" s="161" t="s">
        <v>72</v>
      </c>
      <c r="K50" s="77">
        <f>Blad1!R48*((('PRE Plan'!$C$4-'PRE Plan'!$E$4)/(LN(('PRE Plan'!$C$4-'PRE Plan'!$G$4)/('PRE Plan'!$E$4-'PRE Plan'!$G$4))))/49.8329)^Blad1!$S$39</f>
        <v>1280.9215043257911</v>
      </c>
      <c r="L50" s="77">
        <f>Blad1!T48*((('PRE Plan'!$C$4-'PRE Plan'!$E$4)/(LN(('PRE Plan'!$C$4-'PRE Plan'!$G$4)/('PRE Plan'!$E$4-'PRE Plan'!$G$4))))/49.8329)^Blad1!$U$39</f>
        <v>970.85784561351818</v>
      </c>
      <c r="M50" s="77">
        <f>Blad1!V48*((('PRE Plan'!$C$4-'PRE Plan'!$E$4)/(LN(('PRE Plan'!$C$4-'PRE Plan'!$G$4)/('PRE Plan'!$E$4-'PRE Plan'!$G$4))))/49.8329)^Blad1!$W$39</f>
        <v>1166.0981062144233</v>
      </c>
    </row>
    <row r="51" spans="2:13" x14ac:dyDescent="0.2">
      <c r="B51" s="52">
        <v>2300</v>
      </c>
      <c r="C51" s="77">
        <f>Blad1!B49*((('PRE Plan'!$C$4-'PRE Plan'!$E$4)/(LN(('PRE Plan'!$C$4-'PRE Plan'!$G$4)/('PRE Plan'!$E$4-'PRE Plan'!$G$4))))/49.8329)^Blad1!$C$39</f>
        <v>414.10798672563232</v>
      </c>
      <c r="D51" s="77">
        <f>Blad1!D49*((('PRE Plan'!$C$4-'PRE Plan'!$E$4)/(LN(('PRE Plan'!$C$4-'PRE Plan'!$G$4)/('PRE Plan'!$E$4-'PRE Plan'!$G$4))))/49.8329)^Blad1!$E$39</f>
        <v>644.78216849351509</v>
      </c>
      <c r="E51" s="77">
        <f>Blad1!F49*((('PRE Plan'!$C$4-'PRE Plan'!$E$4)/(LN(('PRE Plan'!$C$4-'PRE Plan'!$G$4)/('PRE Plan'!$E$4-'PRE Plan'!$G$4))))/49.8329)^Blad1!$G$39</f>
        <v>657.87260042897606</v>
      </c>
      <c r="F51" s="77">
        <f>Blad1!H49*((('PRE Plan'!$C$4-'PRE Plan'!$E$4)/(LN(('PRE Plan'!$C$4-'PRE Plan'!$G$4)/('PRE Plan'!$E$4-'PRE Plan'!$G$4))))/49.8329)^Blad1!$I$39</f>
        <v>881.13103713216685</v>
      </c>
      <c r="G51" s="77">
        <f>Blad1!J49*((('PRE Plan'!$C$4-'PRE Plan'!$E$4)/(LN(('PRE Plan'!$C$4-'PRE Plan'!$G$4)/('PRE Plan'!$E$4-'PRE Plan'!$G$4))))/49.8329)^Blad1!$K$39</f>
        <v>1143.5780546510273</v>
      </c>
      <c r="H51" s="77">
        <f>Blad1!L49*((('PRE Plan'!$C$4-'PRE Plan'!$E$4)/(LN(('PRE Plan'!$C$4-'PRE Plan'!$G$4)/('PRE Plan'!$E$4-'PRE Plan'!$G$4))))/49.8329)^Blad1!$M$39</f>
        <v>883.82264877671628</v>
      </c>
      <c r="I51" s="77">
        <f>Blad1!N49*((('PRE Plan'!$C$4-'PRE Plan'!$E$4)/(LN(('PRE Plan'!$C$4-'PRE Plan'!$G$4)/('PRE Plan'!$E$4-'PRE Plan'!$G$4))))/49.8329)^Blad1!$O$39</f>
        <v>1107.2158702531667</v>
      </c>
      <c r="J51" s="161" t="s">
        <v>72</v>
      </c>
      <c r="K51" s="77">
        <f>Blad1!R49*((('PRE Plan'!$C$4-'PRE Plan'!$E$4)/(LN(('PRE Plan'!$C$4-'PRE Plan'!$G$4)/('PRE Plan'!$E$4-'PRE Plan'!$G$4))))/49.8329)^Blad1!$S$39</f>
        <v>1473.0597299746598</v>
      </c>
      <c r="L51" s="77">
        <f>Blad1!T49*((('PRE Plan'!$C$4-'PRE Plan'!$E$4)/(LN(('PRE Plan'!$C$4-'PRE Plan'!$G$4)/('PRE Plan'!$E$4-'PRE Plan'!$G$4))))/49.8329)^Blad1!$U$39</f>
        <v>1116.4865224555458</v>
      </c>
      <c r="M51" s="77">
        <f>Blad1!V49*((('PRE Plan'!$C$4-'PRE Plan'!$E$4)/(LN(('PRE Plan'!$C$4-'PRE Plan'!$G$4)/('PRE Plan'!$E$4-'PRE Plan'!$G$4))))/49.8329)^Blad1!$W$39</f>
        <v>1341.0128221465868</v>
      </c>
    </row>
    <row r="52" spans="2:13" x14ac:dyDescent="0.2">
      <c r="B52" s="52">
        <v>2600</v>
      </c>
      <c r="C52" s="77">
        <f>Blad1!B50*((('PRE Plan'!$C$4-'PRE Plan'!$E$4)/(LN(('PRE Plan'!$C$4-'PRE Plan'!$G$4)/('PRE Plan'!$E$4-'PRE Plan'!$G$4))))/49.8329)^Blad1!$C$39</f>
        <v>468.12207195071477</v>
      </c>
      <c r="D52" s="77">
        <f>Blad1!D50*((('PRE Plan'!$C$4-'PRE Plan'!$E$4)/(LN(('PRE Plan'!$C$4-'PRE Plan'!$G$4)/('PRE Plan'!$E$4-'PRE Plan'!$G$4))))/49.8329)^Blad1!$E$39</f>
        <v>728.88419047092998</v>
      </c>
      <c r="E52" s="77">
        <f>Blad1!F50*((('PRE Plan'!$C$4-'PRE Plan'!$E$4)/(LN(('PRE Plan'!$C$4-'PRE Plan'!$G$4)/('PRE Plan'!$E$4-'PRE Plan'!$G$4))))/49.8329)^Blad1!$G$39</f>
        <v>743.68207005014688</v>
      </c>
      <c r="F52" s="77">
        <f>Blad1!H50*((('PRE Plan'!$C$4-'PRE Plan'!$E$4)/(LN(('PRE Plan'!$C$4-'PRE Plan'!$G$4)/('PRE Plan'!$E$4-'PRE Plan'!$G$4))))/49.8329)^Blad1!$I$39</f>
        <v>996.06117241027562</v>
      </c>
      <c r="G52" s="77">
        <f>Blad1!J50*((('PRE Plan'!$C$4-'PRE Plan'!$E$4)/(LN(('PRE Plan'!$C$4-'PRE Plan'!$G$4)/('PRE Plan'!$E$4-'PRE Plan'!$G$4))))/49.8329)^Blad1!$K$39</f>
        <v>1292.7404096055093</v>
      </c>
      <c r="H52" s="77">
        <f>Blad1!L50*((('PRE Plan'!$C$4-'PRE Plan'!$E$4)/(LN(('PRE Plan'!$C$4-'PRE Plan'!$G$4)/('PRE Plan'!$E$4-'PRE Plan'!$G$4))))/49.8329)^Blad1!$M$39</f>
        <v>999.10386383454886</v>
      </c>
      <c r="I52" s="77">
        <f>Blad1!N50*((('PRE Plan'!$C$4-'PRE Plan'!$E$4)/(LN(('PRE Plan'!$C$4-'PRE Plan'!$G$4)/('PRE Plan'!$E$4-'PRE Plan'!$G$4))))/49.8329)^Blad1!$O$39</f>
        <v>1251.6353315905362</v>
      </c>
      <c r="J52" s="161" t="s">
        <v>72</v>
      </c>
      <c r="K52" s="77">
        <f>Blad1!R50*((('PRE Plan'!$C$4-'PRE Plan'!$E$4)/(LN(('PRE Plan'!$C$4-'PRE Plan'!$G$4)/('PRE Plan'!$E$4-'PRE Plan'!$G$4))))/49.8329)^Blad1!$S$39</f>
        <v>1665.1979556235285</v>
      </c>
      <c r="L52" s="77">
        <f>Blad1!T50*((('PRE Plan'!$C$4-'PRE Plan'!$E$4)/(LN(('PRE Plan'!$C$4-'PRE Plan'!$G$4)/('PRE Plan'!$E$4-'PRE Plan'!$G$4))))/49.8329)^Blad1!$U$39</f>
        <v>1262.1151992975736</v>
      </c>
      <c r="M52" s="77">
        <f>Blad1!V50*((('PRE Plan'!$C$4-'PRE Plan'!$E$4)/(LN(('PRE Plan'!$C$4-'PRE Plan'!$G$4)/('PRE Plan'!$E$4-'PRE Plan'!$G$4))))/49.8329)^Blad1!$W$39</f>
        <v>1515.9275380787503</v>
      </c>
    </row>
    <row r="53" spans="2:13" x14ac:dyDescent="0.2">
      <c r="B53" s="52">
        <v>3000</v>
      </c>
      <c r="C53" s="77">
        <f>Blad1!B51*((('PRE Plan'!$C$4-'PRE Plan'!$E$4)/(LN(('PRE Plan'!$C$4-'PRE Plan'!$G$4)/('PRE Plan'!$E$4-'PRE Plan'!$G$4))))/49.8329)^Blad1!$C$39</f>
        <v>540.14085225082476</v>
      </c>
      <c r="D53" s="77">
        <f>Blad1!D51*((('PRE Plan'!$C$4-'PRE Plan'!$E$4)/(LN(('PRE Plan'!$C$4-'PRE Plan'!$G$4)/('PRE Plan'!$E$4-'PRE Plan'!$G$4))))/49.8329)^Blad1!$E$39</f>
        <v>841.02021977415006</v>
      </c>
      <c r="E53" s="77">
        <f>Blad1!F51*((('PRE Plan'!$C$4-'PRE Plan'!$E$4)/(LN(('PRE Plan'!$C$4-'PRE Plan'!$G$4)/('PRE Plan'!$E$4-'PRE Plan'!$G$4))))/49.8329)^Blad1!$G$39</f>
        <v>858.09469621170786</v>
      </c>
      <c r="F53" s="77">
        <f>Blad1!H51*((('PRE Plan'!$C$4-'PRE Plan'!$E$4)/(LN(('PRE Plan'!$C$4-'PRE Plan'!$G$4)/('PRE Plan'!$E$4-'PRE Plan'!$G$4))))/49.8329)^Blad1!$I$39</f>
        <v>1149.3013527810872</v>
      </c>
      <c r="G53" s="77">
        <f>Blad1!J51*((('PRE Plan'!$C$4-'PRE Plan'!$E$4)/(LN(('PRE Plan'!$C$4-'PRE Plan'!$G$4)/('PRE Plan'!$E$4-'PRE Plan'!$G$4))))/49.8329)^Blad1!$K$39</f>
        <v>1491.6235495448184</v>
      </c>
      <c r="H53" s="77">
        <f>Blad1!L51*((('PRE Plan'!$C$4-'PRE Plan'!$E$4)/(LN(('PRE Plan'!$C$4-'PRE Plan'!$G$4)/('PRE Plan'!$E$4-'PRE Plan'!$G$4))))/49.8329)^Blad1!$M$39</f>
        <v>1152.8121505783256</v>
      </c>
      <c r="I53" s="77">
        <f>Blad1!N51*((('PRE Plan'!$C$4-'PRE Plan'!$E$4)/(LN(('PRE Plan'!$C$4-'PRE Plan'!$G$4)/('PRE Plan'!$E$4-'PRE Plan'!$G$4))))/49.8329)^Blad1!$O$39</f>
        <v>1444.1946133736956</v>
      </c>
      <c r="J53" s="161" t="s">
        <v>72</v>
      </c>
      <c r="K53" s="77">
        <f>Blad1!R51*((('PRE Plan'!$C$4-'PRE Plan'!$E$4)/(LN(('PRE Plan'!$C$4-'PRE Plan'!$G$4)/('PRE Plan'!$E$4-'PRE Plan'!$G$4))))/49.8329)^Blad1!$S$39</f>
        <v>1921.3822564886868</v>
      </c>
      <c r="L53" s="77">
        <f>Blad1!T51*((('PRE Plan'!$C$4-'PRE Plan'!$E$4)/(LN(('PRE Plan'!$C$4-'PRE Plan'!$G$4)/('PRE Plan'!$E$4-'PRE Plan'!$G$4))))/49.8329)^Blad1!$U$39</f>
        <v>1456.2867684202772</v>
      </c>
      <c r="M53" s="77">
        <f>Blad1!V51*((('PRE Plan'!$C$4-'PRE Plan'!$E$4)/(LN(('PRE Plan'!$C$4-'PRE Plan'!$G$4)/('PRE Plan'!$E$4-'PRE Plan'!$G$4))))/49.8329)^Blad1!$W$39</f>
        <v>1749.1471593216349</v>
      </c>
    </row>
    <row r="55" spans="2:13" ht="20.100000000000001" customHeight="1" x14ac:dyDescent="0.35">
      <c r="B55" s="133" t="s">
        <v>34</v>
      </c>
      <c r="C55" s="134"/>
      <c r="D55" s="134"/>
      <c r="E55" s="134"/>
      <c r="F55" s="134"/>
      <c r="G55" s="134"/>
      <c r="H55" s="134"/>
      <c r="I55" s="135"/>
      <c r="J55" s="135"/>
      <c r="K55" s="135"/>
      <c r="L55" s="135"/>
      <c r="M55" s="136"/>
    </row>
    <row r="56" spans="2:13" ht="20.100000000000001" customHeight="1" x14ac:dyDescent="0.2">
      <c r="B56" s="96"/>
      <c r="C56" s="137" t="s">
        <v>32</v>
      </c>
      <c r="D56" s="138"/>
      <c r="E56" s="138"/>
      <c r="F56" s="138"/>
      <c r="G56" s="138"/>
      <c r="H56" s="138"/>
      <c r="I56" s="135"/>
      <c r="J56" s="135"/>
      <c r="K56" s="135"/>
      <c r="L56" s="135"/>
      <c r="M56" s="136"/>
    </row>
    <row r="57" spans="2:13" ht="20.100000000000001" customHeight="1" x14ac:dyDescent="0.2">
      <c r="B57" s="74" t="s">
        <v>31</v>
      </c>
      <c r="C57" s="125" t="s">
        <v>59</v>
      </c>
      <c r="D57" s="125" t="s">
        <v>60</v>
      </c>
      <c r="E57" s="125" t="s">
        <v>61</v>
      </c>
      <c r="F57" s="125" t="s">
        <v>67</v>
      </c>
      <c r="G57" s="125" t="s">
        <v>62</v>
      </c>
      <c r="H57" s="125" t="s">
        <v>63</v>
      </c>
      <c r="I57" s="126" t="s">
        <v>64</v>
      </c>
      <c r="J57" s="126" t="s">
        <v>76</v>
      </c>
      <c r="K57" s="126" t="s">
        <v>75</v>
      </c>
      <c r="L57" s="126" t="s">
        <v>65</v>
      </c>
      <c r="M57" s="126" t="s">
        <v>66</v>
      </c>
    </row>
    <row r="58" spans="2:13" x14ac:dyDescent="0.2">
      <c r="B58" s="51">
        <v>400</v>
      </c>
      <c r="C58" s="77">
        <f>Blad1!B56*((('PRE Plan'!$C$4-'PRE Plan'!$E$4)/(LN(('PRE Plan'!$C$4-'PRE Plan'!$G$4)/('PRE Plan'!$E$4-'PRE Plan'!$G$4))))/49.8329)^Blad1!$C$62</f>
        <v>88.186261591971387</v>
      </c>
      <c r="D58" s="77">
        <f>Blad1!D56*((('PRE Plan'!$C$4-'PRE Plan'!$E$4)/(LN(('PRE Plan'!$C$4-'PRE Plan'!$G$4)/('PRE Plan'!$E$4-'PRE Plan'!$G$4))))/49.8329)^Blad1!$E$62</f>
        <v>142.47133573785973</v>
      </c>
      <c r="E58" s="77">
        <f>Blad1!F56*((('PRE Plan'!$C$4-'PRE Plan'!$E$4)/(LN(('PRE Plan'!$C$4-'PRE Plan'!$G$4)/('PRE Plan'!$E$4-'PRE Plan'!$G$4))))/49.8329)^Blad1!$G$62</f>
        <v>139.99944983041925</v>
      </c>
      <c r="F58" s="77">
        <f>Blad1!H56*((('PRE Plan'!$C$4-'PRE Plan'!$E$4)/(LN(('PRE Plan'!$C$4-'PRE Plan'!$G$4)/('PRE Plan'!$E$4-'PRE Plan'!$G$4))))/49.8329)^Blad1!$I$62</f>
        <v>192.89262596541519</v>
      </c>
      <c r="G58" s="77">
        <f>Blad1!J56*((('PRE Plan'!$C$4-'PRE Plan'!$E$4)/(LN(('PRE Plan'!$C$4-'PRE Plan'!$G$4)/('PRE Plan'!$E$4-'PRE Plan'!$G$4))))/49.8329)^Blad1!$K$62</f>
        <v>246.65610035772048</v>
      </c>
      <c r="H58" s="77">
        <f>Blad1!L56*((('PRE Plan'!$C$4-'PRE Plan'!$E$4)/(LN(('PRE Plan'!$C$4-'PRE Plan'!$G$4)/('PRE Plan'!$E$4-'PRE Plan'!$G$4))))/49.8329)^Blad1!$M$62</f>
        <v>188.25177139763082</v>
      </c>
      <c r="I58" s="77">
        <f>Blad1!N56*((('PRE Plan'!$C$4-'PRE Plan'!$E$4)/(LN(('PRE Plan'!$C$4-'PRE Plan'!$G$4)/('PRE Plan'!$E$4-'PRE Plan'!$G$4))))/49.8329)^Blad1!$O$62</f>
        <v>240.85192705576131</v>
      </c>
      <c r="J58" s="161" t="s">
        <v>72</v>
      </c>
      <c r="K58" s="77">
        <f>Blad1!R56*((('PRE Plan'!$C$4-'PRE Plan'!$E$4)/(LN(('PRE Plan'!$C$4-'PRE Plan'!$G$4)/('PRE Plan'!$E$4-'PRE Plan'!$G$4))))/49.8329)^Blad1!$S$62</f>
        <v>317.06382371828192</v>
      </c>
      <c r="L58" s="77">
        <f>Blad1!T56*((('PRE Plan'!$C$4-'PRE Plan'!$E$4)/(LN(('PRE Plan'!$C$4-'PRE Plan'!$G$4)/('PRE Plan'!$E$4-'PRE Plan'!$G$4))))/49.8329)^Blad1!$U$62</f>
        <v>237.59390314592426</v>
      </c>
      <c r="M58" s="77">
        <f>Blad1!V56*((('PRE Plan'!$C$4-'PRE Plan'!$E$4)/(LN(('PRE Plan'!$C$4-'PRE Plan'!$G$4)/('PRE Plan'!$E$4-'PRE Plan'!$G$4))))/49.8329)^Blad1!$W$62</f>
        <v>290.45143013684407</v>
      </c>
    </row>
    <row r="59" spans="2:13" x14ac:dyDescent="0.2">
      <c r="B59" s="52">
        <v>500</v>
      </c>
      <c r="C59" s="77">
        <f>Blad1!B57*((('PRE Plan'!$C$4-'PRE Plan'!$E$4)/(LN(('PRE Plan'!$C$4-'PRE Plan'!$G$4)/('PRE Plan'!$E$4-'PRE Plan'!$G$4))))/49.8329)^Blad1!$C$62</f>
        <v>110.23282698996424</v>
      </c>
      <c r="D59" s="77">
        <f>Blad1!D57*((('PRE Plan'!$C$4-'PRE Plan'!$E$4)/(LN(('PRE Plan'!$C$4-'PRE Plan'!$G$4)/('PRE Plan'!$E$4-'PRE Plan'!$G$4))))/49.8329)^Blad1!$E$62</f>
        <v>178.08916967232469</v>
      </c>
      <c r="E59" s="77">
        <f>Blad1!F57*((('PRE Plan'!$C$4-'PRE Plan'!$E$4)/(LN(('PRE Plan'!$C$4-'PRE Plan'!$G$4)/('PRE Plan'!$E$4-'PRE Plan'!$G$4))))/49.8329)^Blad1!$G$62</f>
        <v>174.99931228802407</v>
      </c>
      <c r="F59" s="77">
        <f>Blad1!H57*((('PRE Plan'!$C$4-'PRE Plan'!$E$4)/(LN(('PRE Plan'!$C$4-'PRE Plan'!$G$4)/('PRE Plan'!$E$4-'PRE Plan'!$G$4))))/49.8329)^Blad1!$I$62</f>
        <v>241.11578245676898</v>
      </c>
      <c r="G59" s="77">
        <f>Blad1!J57*((('PRE Plan'!$C$4-'PRE Plan'!$E$4)/(LN(('PRE Plan'!$C$4-'PRE Plan'!$G$4)/('PRE Plan'!$E$4-'PRE Plan'!$G$4))))/49.8329)^Blad1!$K$62</f>
        <v>308.32012544715059</v>
      </c>
      <c r="H59" s="77">
        <f>Blad1!L57*((('PRE Plan'!$C$4-'PRE Plan'!$E$4)/(LN(('PRE Plan'!$C$4-'PRE Plan'!$G$4)/('PRE Plan'!$E$4-'PRE Plan'!$G$4))))/49.8329)^Blad1!$M$62</f>
        <v>235.31471424703852</v>
      </c>
      <c r="I59" s="77">
        <f>Blad1!N57*((('PRE Plan'!$C$4-'PRE Plan'!$E$4)/(LN(('PRE Plan'!$C$4-'PRE Plan'!$G$4)/('PRE Plan'!$E$4-'PRE Plan'!$G$4))))/49.8329)^Blad1!$O$62</f>
        <v>301.06490881970166</v>
      </c>
      <c r="J59" s="161" t="s">
        <v>72</v>
      </c>
      <c r="K59" s="77">
        <f>Blad1!R57*((('PRE Plan'!$C$4-'PRE Plan'!$E$4)/(LN(('PRE Plan'!$C$4-'PRE Plan'!$G$4)/('PRE Plan'!$E$4-'PRE Plan'!$G$4))))/49.8329)^Blad1!$S$62</f>
        <v>396.32977964785243</v>
      </c>
      <c r="L59" s="77">
        <f>Blad1!T57*((('PRE Plan'!$C$4-'PRE Plan'!$E$4)/(LN(('PRE Plan'!$C$4-'PRE Plan'!$G$4)/('PRE Plan'!$E$4-'PRE Plan'!$G$4))))/49.8329)^Blad1!$U$62</f>
        <v>296.99237893240536</v>
      </c>
      <c r="M59" s="77">
        <f>Blad1!V57*((('PRE Plan'!$C$4-'PRE Plan'!$E$4)/(LN(('PRE Plan'!$C$4-'PRE Plan'!$G$4)/('PRE Plan'!$E$4-'PRE Plan'!$G$4))))/49.8329)^Blad1!$W$62</f>
        <v>363.06428767105513</v>
      </c>
    </row>
    <row r="60" spans="2:13" x14ac:dyDescent="0.2">
      <c r="B60" s="52">
        <v>600</v>
      </c>
      <c r="C60" s="77">
        <f>Blad1!B58*((('PRE Plan'!$C$4-'PRE Plan'!$E$4)/(LN(('PRE Plan'!$C$4-'PRE Plan'!$G$4)/('PRE Plan'!$E$4-'PRE Plan'!$G$4))))/49.8329)^Blad1!$C$62</f>
        <v>132.27939238795707</v>
      </c>
      <c r="D60" s="77">
        <f>Blad1!D58*((('PRE Plan'!$C$4-'PRE Plan'!$E$4)/(LN(('PRE Plan'!$C$4-'PRE Plan'!$G$4)/('PRE Plan'!$E$4-'PRE Plan'!$G$4))))/49.8329)^Blad1!$E$62</f>
        <v>213.70700360678964</v>
      </c>
      <c r="E60" s="77">
        <f>Blad1!F58*((('PRE Plan'!$C$4-'PRE Plan'!$E$4)/(LN(('PRE Plan'!$C$4-'PRE Plan'!$G$4)/('PRE Plan'!$E$4-'PRE Plan'!$G$4))))/49.8329)^Blad1!$G$62</f>
        <v>209.99917474562889</v>
      </c>
      <c r="F60" s="77">
        <f>Blad1!H58*((('PRE Plan'!$C$4-'PRE Plan'!$E$4)/(LN(('PRE Plan'!$C$4-'PRE Plan'!$G$4)/('PRE Plan'!$E$4-'PRE Plan'!$G$4))))/49.8329)^Blad1!$I$62</f>
        <v>289.33893894812275</v>
      </c>
      <c r="G60" s="77">
        <f>Blad1!J58*((('PRE Plan'!$C$4-'PRE Plan'!$E$4)/(LN(('PRE Plan'!$C$4-'PRE Plan'!$G$4)/('PRE Plan'!$E$4-'PRE Plan'!$G$4))))/49.8329)^Blad1!$K$62</f>
        <v>369.98415053658067</v>
      </c>
      <c r="H60" s="77">
        <f>Blad1!L58*((('PRE Plan'!$C$4-'PRE Plan'!$E$4)/(LN(('PRE Plan'!$C$4-'PRE Plan'!$G$4)/('PRE Plan'!$E$4-'PRE Plan'!$G$4))))/49.8329)^Blad1!$M$62</f>
        <v>282.37765709644623</v>
      </c>
      <c r="I60" s="77">
        <f>Blad1!N58*((('PRE Plan'!$C$4-'PRE Plan'!$E$4)/(LN(('PRE Plan'!$C$4-'PRE Plan'!$G$4)/('PRE Plan'!$E$4-'PRE Plan'!$G$4))))/49.8329)^Blad1!$O$62</f>
        <v>361.27789058364198</v>
      </c>
      <c r="J60" s="161" t="s">
        <v>72</v>
      </c>
      <c r="K60" s="77">
        <f>Blad1!R58*((('PRE Plan'!$C$4-'PRE Plan'!$E$4)/(LN(('PRE Plan'!$C$4-'PRE Plan'!$G$4)/('PRE Plan'!$E$4-'PRE Plan'!$G$4))))/49.8329)^Blad1!$S$62</f>
        <v>475.59573557742294</v>
      </c>
      <c r="L60" s="77">
        <f>Blad1!T58*((('PRE Plan'!$C$4-'PRE Plan'!$E$4)/(LN(('PRE Plan'!$C$4-'PRE Plan'!$G$4)/('PRE Plan'!$E$4-'PRE Plan'!$G$4))))/49.8329)^Blad1!$U$62</f>
        <v>356.39085471888637</v>
      </c>
      <c r="M60" s="77">
        <f>Blad1!V58*((('PRE Plan'!$C$4-'PRE Plan'!$E$4)/(LN(('PRE Plan'!$C$4-'PRE Plan'!$G$4)/('PRE Plan'!$E$4-'PRE Plan'!$G$4))))/49.8329)^Blad1!$W$62</f>
        <v>435.67714520526613</v>
      </c>
    </row>
    <row r="61" spans="2:13" x14ac:dyDescent="0.2">
      <c r="B61" s="52">
        <v>700</v>
      </c>
      <c r="C61" s="77">
        <f>Blad1!B59*((('PRE Plan'!$C$4-'PRE Plan'!$E$4)/(LN(('PRE Plan'!$C$4-'PRE Plan'!$G$4)/('PRE Plan'!$E$4-'PRE Plan'!$G$4))))/49.8329)^Blad1!$C$62</f>
        <v>154.32595778594992</v>
      </c>
      <c r="D61" s="77">
        <f>Blad1!D59*((('PRE Plan'!$C$4-'PRE Plan'!$E$4)/(LN(('PRE Plan'!$C$4-'PRE Plan'!$G$4)/('PRE Plan'!$E$4-'PRE Plan'!$G$4))))/49.8329)^Blad1!$E$62</f>
        <v>249.32483754125457</v>
      </c>
      <c r="E61" s="77">
        <f>Blad1!F59*((('PRE Plan'!$C$4-'PRE Plan'!$E$4)/(LN(('PRE Plan'!$C$4-'PRE Plan'!$G$4)/('PRE Plan'!$E$4-'PRE Plan'!$G$4))))/49.8329)^Blad1!$G$62</f>
        <v>244.99903720323371</v>
      </c>
      <c r="F61" s="77">
        <f>Blad1!H59*((('PRE Plan'!$C$4-'PRE Plan'!$E$4)/(LN(('PRE Plan'!$C$4-'PRE Plan'!$G$4)/('PRE Plan'!$E$4-'PRE Plan'!$G$4))))/49.8329)^Blad1!$I$62</f>
        <v>337.56209543947654</v>
      </c>
      <c r="G61" s="77">
        <f>Blad1!J59*((('PRE Plan'!$C$4-'PRE Plan'!$E$4)/(LN(('PRE Plan'!$C$4-'PRE Plan'!$G$4)/('PRE Plan'!$E$4-'PRE Plan'!$G$4))))/49.8329)^Blad1!$K$62</f>
        <v>431.64817562601087</v>
      </c>
      <c r="H61" s="77">
        <f>Blad1!L59*((('PRE Plan'!$C$4-'PRE Plan'!$E$4)/(LN(('PRE Plan'!$C$4-'PRE Plan'!$G$4)/('PRE Plan'!$E$4-'PRE Plan'!$G$4))))/49.8329)^Blad1!$M$62</f>
        <v>329.44059994585399</v>
      </c>
      <c r="I61" s="77">
        <f>Blad1!N59*((('PRE Plan'!$C$4-'PRE Plan'!$E$4)/(LN(('PRE Plan'!$C$4-'PRE Plan'!$G$4)/('PRE Plan'!$E$4-'PRE Plan'!$G$4))))/49.8329)^Blad1!$O$62</f>
        <v>421.4908723475823</v>
      </c>
      <c r="J61" s="161" t="s">
        <v>72</v>
      </c>
      <c r="K61" s="77">
        <f>Blad1!R59*((('PRE Plan'!$C$4-'PRE Plan'!$E$4)/(LN(('PRE Plan'!$C$4-'PRE Plan'!$G$4)/('PRE Plan'!$E$4-'PRE Plan'!$G$4))))/49.8329)^Blad1!$S$62</f>
        <v>554.86169150699345</v>
      </c>
      <c r="L61" s="77">
        <f>Blad1!T59*((('PRE Plan'!$C$4-'PRE Plan'!$E$4)/(LN(('PRE Plan'!$C$4-'PRE Plan'!$G$4)/('PRE Plan'!$E$4-'PRE Plan'!$G$4))))/49.8329)^Blad1!$U$62</f>
        <v>415.78933050536745</v>
      </c>
      <c r="M61" s="77">
        <f>Blad1!V59*((('PRE Plan'!$C$4-'PRE Plan'!$E$4)/(LN(('PRE Plan'!$C$4-'PRE Plan'!$G$4)/('PRE Plan'!$E$4-'PRE Plan'!$G$4))))/49.8329)^Blad1!$W$62</f>
        <v>508.29000273947719</v>
      </c>
    </row>
    <row r="62" spans="2:13" x14ac:dyDescent="0.2">
      <c r="B62" s="52">
        <v>800</v>
      </c>
      <c r="C62" s="77">
        <f>Blad1!B60*((('PRE Plan'!$C$4-'PRE Plan'!$E$4)/(LN(('PRE Plan'!$C$4-'PRE Plan'!$G$4)/('PRE Plan'!$E$4-'PRE Plan'!$G$4))))/49.8329)^Blad1!$C$62</f>
        <v>176.37252318394277</v>
      </c>
      <c r="D62" s="77">
        <f>Blad1!D60*((('PRE Plan'!$C$4-'PRE Plan'!$E$4)/(LN(('PRE Plan'!$C$4-'PRE Plan'!$G$4)/('PRE Plan'!$E$4-'PRE Plan'!$G$4))))/49.8329)^Blad1!$E$62</f>
        <v>284.94267147571946</v>
      </c>
      <c r="E62" s="77">
        <f>Blad1!F60*((('PRE Plan'!$C$4-'PRE Plan'!$E$4)/(LN(('PRE Plan'!$C$4-'PRE Plan'!$G$4)/('PRE Plan'!$E$4-'PRE Plan'!$G$4))))/49.8329)^Blad1!$G$62</f>
        <v>279.9988996608385</v>
      </c>
      <c r="F62" s="77">
        <f>Blad1!H60*((('PRE Plan'!$C$4-'PRE Plan'!$E$4)/(LN(('PRE Plan'!$C$4-'PRE Plan'!$G$4)/('PRE Plan'!$E$4-'PRE Plan'!$G$4))))/49.8329)^Blad1!$I$62</f>
        <v>385.78525193083038</v>
      </c>
      <c r="G62" s="77">
        <f>Blad1!J60*((('PRE Plan'!$C$4-'PRE Plan'!$E$4)/(LN(('PRE Plan'!$C$4-'PRE Plan'!$G$4)/('PRE Plan'!$E$4-'PRE Plan'!$G$4))))/49.8329)^Blad1!$K$62</f>
        <v>493.31220071544095</v>
      </c>
      <c r="H62" s="77">
        <f>Blad1!L60*((('PRE Plan'!$C$4-'PRE Plan'!$E$4)/(LN(('PRE Plan'!$C$4-'PRE Plan'!$G$4)/('PRE Plan'!$E$4-'PRE Plan'!$G$4))))/49.8329)^Blad1!$M$62</f>
        <v>376.50354279526164</v>
      </c>
      <c r="I62" s="77">
        <f>Blad1!N60*((('PRE Plan'!$C$4-'PRE Plan'!$E$4)/(LN(('PRE Plan'!$C$4-'PRE Plan'!$G$4)/('PRE Plan'!$E$4-'PRE Plan'!$G$4))))/49.8329)^Blad1!$O$62</f>
        <v>481.70385411152262</v>
      </c>
      <c r="J62" s="161" t="s">
        <v>72</v>
      </c>
      <c r="K62" s="77">
        <f>Blad1!R60*((('PRE Plan'!$C$4-'PRE Plan'!$E$4)/(LN(('PRE Plan'!$C$4-'PRE Plan'!$G$4)/('PRE Plan'!$E$4-'PRE Plan'!$G$4))))/49.8329)^Blad1!$S$62</f>
        <v>634.12764743656385</v>
      </c>
      <c r="L62" s="77">
        <f>Blad1!T60*((('PRE Plan'!$C$4-'PRE Plan'!$E$4)/(LN(('PRE Plan'!$C$4-'PRE Plan'!$G$4)/('PRE Plan'!$E$4-'PRE Plan'!$G$4))))/49.8329)^Blad1!$U$62</f>
        <v>475.18780629184852</v>
      </c>
      <c r="M62" s="77">
        <f>Blad1!V60*((('PRE Plan'!$C$4-'PRE Plan'!$E$4)/(LN(('PRE Plan'!$C$4-'PRE Plan'!$G$4)/('PRE Plan'!$E$4-'PRE Plan'!$G$4))))/49.8329)^Blad1!$W$62</f>
        <v>580.90286027368813</v>
      </c>
    </row>
    <row r="63" spans="2:13" x14ac:dyDescent="0.2">
      <c r="B63" s="52">
        <v>900</v>
      </c>
      <c r="C63" s="77">
        <f>Blad1!B61*((('PRE Plan'!$C$4-'PRE Plan'!$E$4)/(LN(('PRE Plan'!$C$4-'PRE Plan'!$G$4)/('PRE Plan'!$E$4-'PRE Plan'!$G$4))))/49.8329)^Blad1!$C$62</f>
        <v>198.41908858193563</v>
      </c>
      <c r="D63" s="77">
        <f>Blad1!D61*((('PRE Plan'!$C$4-'PRE Plan'!$E$4)/(LN(('PRE Plan'!$C$4-'PRE Plan'!$G$4)/('PRE Plan'!$E$4-'PRE Plan'!$G$4))))/49.8329)^Blad1!$E$62</f>
        <v>320.56050541018442</v>
      </c>
      <c r="E63" s="77">
        <f>Blad1!F61*((('PRE Plan'!$C$4-'PRE Plan'!$E$4)/(LN(('PRE Plan'!$C$4-'PRE Plan'!$G$4)/('PRE Plan'!$E$4-'PRE Plan'!$G$4))))/49.8329)^Blad1!$G$62</f>
        <v>314.99876211844332</v>
      </c>
      <c r="F63" s="77">
        <f>Blad1!H61*((('PRE Plan'!$C$4-'PRE Plan'!$E$4)/(LN(('PRE Plan'!$C$4-'PRE Plan'!$G$4)/('PRE Plan'!$E$4-'PRE Plan'!$G$4))))/49.8329)^Blad1!$I$62</f>
        <v>434.00840842218417</v>
      </c>
      <c r="G63" s="77">
        <f>Blad1!J61*((('PRE Plan'!$C$4-'PRE Plan'!$E$4)/(LN(('PRE Plan'!$C$4-'PRE Plan'!$G$4)/('PRE Plan'!$E$4-'PRE Plan'!$G$4))))/49.8329)^Blad1!$K$62</f>
        <v>554.97622580487109</v>
      </c>
      <c r="H63" s="77">
        <f>Blad1!L61*((('PRE Plan'!$C$4-'PRE Plan'!$E$4)/(LN(('PRE Plan'!$C$4-'PRE Plan'!$G$4)/('PRE Plan'!$E$4-'PRE Plan'!$G$4))))/49.8329)^Blad1!$M$62</f>
        <v>423.56648564466934</v>
      </c>
      <c r="I63" s="77">
        <f>Blad1!N61*((('PRE Plan'!$C$4-'PRE Plan'!$E$4)/(LN(('PRE Plan'!$C$4-'PRE Plan'!$G$4)/('PRE Plan'!$E$4-'PRE Plan'!$G$4))))/49.8329)^Blad1!$O$62</f>
        <v>541.91683587546288</v>
      </c>
      <c r="J63" s="161" t="s">
        <v>72</v>
      </c>
      <c r="K63" s="77">
        <f>Blad1!R61*((('PRE Plan'!$C$4-'PRE Plan'!$E$4)/(LN(('PRE Plan'!$C$4-'PRE Plan'!$G$4)/('PRE Plan'!$E$4-'PRE Plan'!$G$4))))/49.8329)^Blad1!$S$62</f>
        <v>713.39360336613436</v>
      </c>
      <c r="L63" s="77">
        <f>Blad1!T61*((('PRE Plan'!$C$4-'PRE Plan'!$E$4)/(LN(('PRE Plan'!$C$4-'PRE Plan'!$G$4)/('PRE Plan'!$E$4-'PRE Plan'!$G$4))))/49.8329)^Blad1!$U$62</f>
        <v>534.58628207832965</v>
      </c>
      <c r="M63" s="77">
        <f>Blad1!V61*((('PRE Plan'!$C$4-'PRE Plan'!$E$4)/(LN(('PRE Plan'!$C$4-'PRE Plan'!$G$4)/('PRE Plan'!$E$4-'PRE Plan'!$G$4))))/49.8329)^Blad1!$W$62</f>
        <v>653.51571780789925</v>
      </c>
    </row>
    <row r="64" spans="2:13" x14ac:dyDescent="0.2">
      <c r="B64" s="52">
        <v>1000</v>
      </c>
      <c r="C64" s="77">
        <f>Blad1!B62*((('PRE Plan'!$C$4-'PRE Plan'!$E$4)/(LN(('PRE Plan'!$C$4-'PRE Plan'!$G$4)/('PRE Plan'!$E$4-'PRE Plan'!$G$4))))/49.8329)^Blad1!$C$62</f>
        <v>220.46565397992848</v>
      </c>
      <c r="D64" s="77">
        <f>Blad1!D62*((('PRE Plan'!$C$4-'PRE Plan'!$E$4)/(LN(('PRE Plan'!$C$4-'PRE Plan'!$G$4)/('PRE Plan'!$E$4-'PRE Plan'!$G$4))))/49.8329)^Blad1!$E$62</f>
        <v>356.17833934464937</v>
      </c>
      <c r="E64" s="77">
        <f>Blad1!F62*((('PRE Plan'!$C$4-'PRE Plan'!$E$4)/(LN(('PRE Plan'!$C$4-'PRE Plan'!$G$4)/('PRE Plan'!$E$4-'PRE Plan'!$G$4))))/49.8329)^Blad1!$G$62</f>
        <v>349.99862457604814</v>
      </c>
      <c r="F64" s="77">
        <f>Blad1!H62*((('PRE Plan'!$C$4-'PRE Plan'!$E$4)/(LN(('PRE Plan'!$C$4-'PRE Plan'!$G$4)/('PRE Plan'!$E$4-'PRE Plan'!$G$4))))/49.8329)^Blad1!$I$62</f>
        <v>482.23156491353797</v>
      </c>
      <c r="G64" s="77">
        <f>Blad1!J62*((('PRE Plan'!$C$4-'PRE Plan'!$E$4)/(LN(('PRE Plan'!$C$4-'PRE Plan'!$G$4)/('PRE Plan'!$E$4-'PRE Plan'!$G$4))))/49.8329)^Blad1!$K$62</f>
        <v>616.64025089430118</v>
      </c>
      <c r="H64" s="77">
        <f>Blad1!L62*((('PRE Plan'!$C$4-'PRE Plan'!$E$4)/(LN(('PRE Plan'!$C$4-'PRE Plan'!$G$4)/('PRE Plan'!$E$4-'PRE Plan'!$G$4))))/49.8329)^Blad1!$M$62</f>
        <v>470.62942849407705</v>
      </c>
      <c r="I64" s="77">
        <f>Blad1!N62*((('PRE Plan'!$C$4-'PRE Plan'!$E$4)/(LN(('PRE Plan'!$C$4-'PRE Plan'!$G$4)/('PRE Plan'!$E$4-'PRE Plan'!$G$4))))/49.8329)^Blad1!$O$62</f>
        <v>602.12981763940331</v>
      </c>
      <c r="J64" s="161" t="s">
        <v>72</v>
      </c>
      <c r="K64" s="77">
        <f>Blad1!R62*((('PRE Plan'!$C$4-'PRE Plan'!$E$4)/(LN(('PRE Plan'!$C$4-'PRE Plan'!$G$4)/('PRE Plan'!$E$4-'PRE Plan'!$G$4))))/49.8329)^Blad1!$S$62</f>
        <v>792.65955929570487</v>
      </c>
      <c r="L64" s="77">
        <f>Blad1!T62*((('PRE Plan'!$C$4-'PRE Plan'!$E$4)/(LN(('PRE Plan'!$C$4-'PRE Plan'!$G$4)/('PRE Plan'!$E$4-'PRE Plan'!$G$4))))/49.8329)^Blad1!$U$62</f>
        <v>593.98475786481072</v>
      </c>
      <c r="M64" s="77">
        <f>Blad1!V62*((('PRE Plan'!$C$4-'PRE Plan'!$E$4)/(LN(('PRE Plan'!$C$4-'PRE Plan'!$G$4)/('PRE Plan'!$E$4-'PRE Plan'!$G$4))))/49.8329)^Blad1!$W$62</f>
        <v>726.12857534211025</v>
      </c>
    </row>
    <row r="65" spans="2:13" x14ac:dyDescent="0.2">
      <c r="B65" s="52">
        <v>1100</v>
      </c>
      <c r="C65" s="77">
        <f>Blad1!B63*((('PRE Plan'!$C$4-'PRE Plan'!$E$4)/(LN(('PRE Plan'!$C$4-'PRE Plan'!$G$4)/('PRE Plan'!$E$4-'PRE Plan'!$G$4))))/49.8329)^Blad1!$C$62</f>
        <v>242.51221937792133</v>
      </c>
      <c r="D65" s="77">
        <f>Blad1!D63*((('PRE Plan'!$C$4-'PRE Plan'!$E$4)/(LN(('PRE Plan'!$C$4-'PRE Plan'!$G$4)/('PRE Plan'!$E$4-'PRE Plan'!$G$4))))/49.8329)^Blad1!$E$62</f>
        <v>391.79617327911433</v>
      </c>
      <c r="E65" s="77">
        <f>Blad1!F63*((('PRE Plan'!$C$4-'PRE Plan'!$E$4)/(LN(('PRE Plan'!$C$4-'PRE Plan'!$G$4)/('PRE Plan'!$E$4-'PRE Plan'!$G$4))))/49.8329)^Blad1!$G$62</f>
        <v>384.99848703365291</v>
      </c>
      <c r="F65" s="77">
        <f>Blad1!H63*((('PRE Plan'!$C$4-'PRE Plan'!$E$4)/(LN(('PRE Plan'!$C$4-'PRE Plan'!$G$4)/('PRE Plan'!$E$4-'PRE Plan'!$G$4))))/49.8329)^Blad1!$I$62</f>
        <v>530.45472140489176</v>
      </c>
      <c r="G65" s="77">
        <f>Blad1!J63*((('PRE Plan'!$C$4-'PRE Plan'!$E$4)/(LN(('PRE Plan'!$C$4-'PRE Plan'!$G$4)/('PRE Plan'!$E$4-'PRE Plan'!$G$4))))/49.8329)^Blad1!$K$62</f>
        <v>678.30427598373126</v>
      </c>
      <c r="H65" s="77">
        <f>Blad1!L63*((('PRE Plan'!$C$4-'PRE Plan'!$E$4)/(LN(('PRE Plan'!$C$4-'PRE Plan'!$G$4)/('PRE Plan'!$E$4-'PRE Plan'!$G$4))))/49.8329)^Blad1!$M$62</f>
        <v>517.69237134348475</v>
      </c>
      <c r="I65" s="77">
        <f>Blad1!N63*((('PRE Plan'!$C$4-'PRE Plan'!$E$4)/(LN(('PRE Plan'!$C$4-'PRE Plan'!$G$4)/('PRE Plan'!$E$4-'PRE Plan'!$G$4))))/49.8329)^Blad1!$O$62</f>
        <v>662.34279940334363</v>
      </c>
      <c r="J65" s="161" t="s">
        <v>72</v>
      </c>
      <c r="K65" s="77">
        <f>Blad1!R63*((('PRE Plan'!$C$4-'PRE Plan'!$E$4)/(LN(('PRE Plan'!$C$4-'PRE Plan'!$G$4)/('PRE Plan'!$E$4-'PRE Plan'!$G$4))))/49.8329)^Blad1!$S$62</f>
        <v>871.92551522527538</v>
      </c>
      <c r="L65" s="77">
        <f>Blad1!T63*((('PRE Plan'!$C$4-'PRE Plan'!$E$4)/(LN(('PRE Plan'!$C$4-'PRE Plan'!$G$4)/('PRE Plan'!$E$4-'PRE Plan'!$G$4))))/49.8329)^Blad1!$U$62</f>
        <v>653.38323365129179</v>
      </c>
      <c r="M65" s="77">
        <f>Blad1!V63*((('PRE Plan'!$C$4-'PRE Plan'!$E$4)/(LN(('PRE Plan'!$C$4-'PRE Plan'!$G$4)/('PRE Plan'!$E$4-'PRE Plan'!$G$4))))/49.8329)^Blad1!$W$62</f>
        <v>798.74143287632126</v>
      </c>
    </row>
    <row r="66" spans="2:13" x14ac:dyDescent="0.2">
      <c r="B66" s="52">
        <v>1200</v>
      </c>
      <c r="C66" s="77">
        <f>Blad1!B64*((('PRE Plan'!$C$4-'PRE Plan'!$E$4)/(LN(('PRE Plan'!$C$4-'PRE Plan'!$G$4)/('PRE Plan'!$E$4-'PRE Plan'!$G$4))))/49.8329)^Blad1!$C$62</f>
        <v>264.55878477591415</v>
      </c>
      <c r="D66" s="77">
        <f>Blad1!D64*((('PRE Plan'!$C$4-'PRE Plan'!$E$4)/(LN(('PRE Plan'!$C$4-'PRE Plan'!$G$4)/('PRE Plan'!$E$4-'PRE Plan'!$G$4))))/49.8329)^Blad1!$E$62</f>
        <v>427.41400721357928</v>
      </c>
      <c r="E66" s="77">
        <f>Blad1!F64*((('PRE Plan'!$C$4-'PRE Plan'!$E$4)/(LN(('PRE Plan'!$C$4-'PRE Plan'!$G$4)/('PRE Plan'!$E$4-'PRE Plan'!$G$4))))/49.8329)^Blad1!$G$62</f>
        <v>419.99834949125778</v>
      </c>
      <c r="F66" s="77">
        <f>Blad1!H64*((('PRE Plan'!$C$4-'PRE Plan'!$E$4)/(LN(('PRE Plan'!$C$4-'PRE Plan'!$G$4)/('PRE Plan'!$E$4-'PRE Plan'!$G$4))))/49.8329)^Blad1!$I$62</f>
        <v>578.67787789624549</v>
      </c>
      <c r="G66" s="77">
        <f>Blad1!J64*((('PRE Plan'!$C$4-'PRE Plan'!$E$4)/(LN(('PRE Plan'!$C$4-'PRE Plan'!$G$4)/('PRE Plan'!$E$4-'PRE Plan'!$G$4))))/49.8329)^Blad1!$K$62</f>
        <v>739.96830107316134</v>
      </c>
      <c r="H66" s="77">
        <f>Blad1!L64*((('PRE Plan'!$C$4-'PRE Plan'!$E$4)/(LN(('PRE Plan'!$C$4-'PRE Plan'!$G$4)/('PRE Plan'!$E$4-'PRE Plan'!$G$4))))/49.8329)^Blad1!$M$62</f>
        <v>564.75531419289246</v>
      </c>
      <c r="I66" s="77">
        <f>Blad1!N64*((('PRE Plan'!$C$4-'PRE Plan'!$E$4)/(LN(('PRE Plan'!$C$4-'PRE Plan'!$G$4)/('PRE Plan'!$E$4-'PRE Plan'!$G$4))))/49.8329)^Blad1!$O$62</f>
        <v>722.55578116728395</v>
      </c>
      <c r="J66" s="161" t="s">
        <v>72</v>
      </c>
      <c r="K66" s="77">
        <f>Blad1!R64*((('PRE Plan'!$C$4-'PRE Plan'!$E$4)/(LN(('PRE Plan'!$C$4-'PRE Plan'!$G$4)/('PRE Plan'!$E$4-'PRE Plan'!$G$4))))/49.8329)^Blad1!$S$62</f>
        <v>951.19147115484589</v>
      </c>
      <c r="L66" s="77">
        <f>Blad1!T64*((('PRE Plan'!$C$4-'PRE Plan'!$E$4)/(LN(('PRE Plan'!$C$4-'PRE Plan'!$G$4)/('PRE Plan'!$E$4-'PRE Plan'!$G$4))))/49.8329)^Blad1!$U$62</f>
        <v>712.78170943777275</v>
      </c>
      <c r="M66" s="77">
        <f>Blad1!V64*((('PRE Plan'!$C$4-'PRE Plan'!$E$4)/(LN(('PRE Plan'!$C$4-'PRE Plan'!$G$4)/('PRE Plan'!$E$4-'PRE Plan'!$G$4))))/49.8329)^Blad1!$W$62</f>
        <v>871.35429041053226</v>
      </c>
    </row>
    <row r="67" spans="2:13" x14ac:dyDescent="0.2">
      <c r="B67" s="52">
        <v>1300</v>
      </c>
      <c r="C67" s="77">
        <f>Blad1!B65*((('PRE Plan'!$C$4-'PRE Plan'!$E$4)/(LN(('PRE Plan'!$C$4-'PRE Plan'!$G$4)/('PRE Plan'!$E$4-'PRE Plan'!$G$4))))/49.8329)^Blad1!$C$62</f>
        <v>286.60535017390703</v>
      </c>
      <c r="D67" s="77">
        <f>Blad1!D65*((('PRE Plan'!$C$4-'PRE Plan'!$E$4)/(LN(('PRE Plan'!$C$4-'PRE Plan'!$G$4)/('PRE Plan'!$E$4-'PRE Plan'!$G$4))))/49.8329)^Blad1!$E$62</f>
        <v>463.03184114804418</v>
      </c>
      <c r="E67" s="77">
        <f>Blad1!F65*((('PRE Plan'!$C$4-'PRE Plan'!$E$4)/(LN(('PRE Plan'!$C$4-'PRE Plan'!$G$4)/('PRE Plan'!$E$4-'PRE Plan'!$G$4))))/49.8329)^Blad1!$G$62</f>
        <v>454.99821194886255</v>
      </c>
      <c r="F67" s="77">
        <f>Blad1!H65*((('PRE Plan'!$C$4-'PRE Plan'!$E$4)/(LN(('PRE Plan'!$C$4-'PRE Plan'!$G$4)/('PRE Plan'!$E$4-'PRE Plan'!$G$4))))/49.8329)^Blad1!$I$62</f>
        <v>626.90103438759934</v>
      </c>
      <c r="G67" s="77">
        <f>Blad1!J65*((('PRE Plan'!$C$4-'PRE Plan'!$E$4)/(LN(('PRE Plan'!$C$4-'PRE Plan'!$G$4)/('PRE Plan'!$E$4-'PRE Plan'!$G$4))))/49.8329)^Blad1!$K$62</f>
        <v>801.63232616259165</v>
      </c>
      <c r="H67" s="77">
        <f>Blad1!L65*((('PRE Plan'!$C$4-'PRE Plan'!$E$4)/(LN(('PRE Plan'!$C$4-'PRE Plan'!$G$4)/('PRE Plan'!$E$4-'PRE Plan'!$G$4))))/49.8329)^Blad1!$M$62</f>
        <v>611.81825704230016</v>
      </c>
      <c r="I67" s="77">
        <f>Blad1!N65*((('PRE Plan'!$C$4-'PRE Plan'!$E$4)/(LN(('PRE Plan'!$C$4-'PRE Plan'!$G$4)/('PRE Plan'!$E$4-'PRE Plan'!$G$4))))/49.8329)^Blad1!$O$62</f>
        <v>782.76876293122427</v>
      </c>
      <c r="J67" s="161" t="s">
        <v>72</v>
      </c>
      <c r="K67" s="77">
        <f>Blad1!R65*((('PRE Plan'!$C$4-'PRE Plan'!$E$4)/(LN(('PRE Plan'!$C$4-'PRE Plan'!$G$4)/('PRE Plan'!$E$4-'PRE Plan'!$G$4))))/49.8329)^Blad1!$S$62</f>
        <v>1030.4574270844164</v>
      </c>
      <c r="L67" s="77">
        <f>Blad1!T65*((('PRE Plan'!$C$4-'PRE Plan'!$E$4)/(LN(('PRE Plan'!$C$4-'PRE Plan'!$G$4)/('PRE Plan'!$E$4-'PRE Plan'!$G$4))))/49.8329)^Blad1!$U$62</f>
        <v>772.18018522425382</v>
      </c>
      <c r="M67" s="77">
        <f>Blad1!V65*((('PRE Plan'!$C$4-'PRE Plan'!$E$4)/(LN(('PRE Plan'!$C$4-'PRE Plan'!$G$4)/('PRE Plan'!$E$4-'PRE Plan'!$G$4))))/49.8329)^Blad1!$W$62</f>
        <v>943.96714794474326</v>
      </c>
    </row>
    <row r="68" spans="2:13" x14ac:dyDescent="0.2">
      <c r="B68" s="52">
        <v>1400</v>
      </c>
      <c r="C68" s="77">
        <f>Blad1!B66*((('PRE Plan'!$C$4-'PRE Plan'!$E$4)/(LN(('PRE Plan'!$C$4-'PRE Plan'!$G$4)/('PRE Plan'!$E$4-'PRE Plan'!$G$4))))/49.8329)^Blad1!$C$62</f>
        <v>308.65191557189985</v>
      </c>
      <c r="D68" s="77">
        <f>Blad1!D66*((('PRE Plan'!$C$4-'PRE Plan'!$E$4)/(LN(('PRE Plan'!$C$4-'PRE Plan'!$G$4)/('PRE Plan'!$E$4-'PRE Plan'!$G$4))))/49.8329)^Blad1!$E$62</f>
        <v>498.64967508250913</v>
      </c>
      <c r="E68" s="77">
        <f>Blad1!F66*((('PRE Plan'!$C$4-'PRE Plan'!$E$4)/(LN(('PRE Plan'!$C$4-'PRE Plan'!$G$4)/('PRE Plan'!$E$4-'PRE Plan'!$G$4))))/49.8329)^Blad1!$G$62</f>
        <v>489.99807440646742</v>
      </c>
      <c r="F68" s="77">
        <f>Blad1!H66*((('PRE Plan'!$C$4-'PRE Plan'!$E$4)/(LN(('PRE Plan'!$C$4-'PRE Plan'!$G$4)/('PRE Plan'!$E$4-'PRE Plan'!$G$4))))/49.8329)^Blad1!$I$62</f>
        <v>675.12419087895307</v>
      </c>
      <c r="G68" s="77">
        <f>Blad1!J66*((('PRE Plan'!$C$4-'PRE Plan'!$E$4)/(LN(('PRE Plan'!$C$4-'PRE Plan'!$G$4)/('PRE Plan'!$E$4-'PRE Plan'!$G$4))))/49.8329)^Blad1!$K$62</f>
        <v>863.29635125202174</v>
      </c>
      <c r="H68" s="77">
        <f>Blad1!L66*((('PRE Plan'!$C$4-'PRE Plan'!$E$4)/(LN(('PRE Plan'!$C$4-'PRE Plan'!$G$4)/('PRE Plan'!$E$4-'PRE Plan'!$G$4))))/49.8329)^Blad1!$M$62</f>
        <v>658.88119989170798</v>
      </c>
      <c r="I68" s="77">
        <f>Blad1!N66*((('PRE Plan'!$C$4-'PRE Plan'!$E$4)/(LN(('PRE Plan'!$C$4-'PRE Plan'!$G$4)/('PRE Plan'!$E$4-'PRE Plan'!$G$4))))/49.8329)^Blad1!$O$62</f>
        <v>842.98174469516459</v>
      </c>
      <c r="J68" s="161" t="s">
        <v>72</v>
      </c>
      <c r="K68" s="77">
        <f>Blad1!R66*((('PRE Plan'!$C$4-'PRE Plan'!$E$4)/(LN(('PRE Plan'!$C$4-'PRE Plan'!$G$4)/('PRE Plan'!$E$4-'PRE Plan'!$G$4))))/49.8329)^Blad1!$S$62</f>
        <v>1109.7233830139869</v>
      </c>
      <c r="L68" s="77">
        <f>Blad1!T66*((('PRE Plan'!$C$4-'PRE Plan'!$E$4)/(LN(('PRE Plan'!$C$4-'PRE Plan'!$G$4)/('PRE Plan'!$E$4-'PRE Plan'!$G$4))))/49.8329)^Blad1!$U$62</f>
        <v>831.57866101073489</v>
      </c>
      <c r="M68" s="77">
        <f>Blad1!V66*((('PRE Plan'!$C$4-'PRE Plan'!$E$4)/(LN(('PRE Plan'!$C$4-'PRE Plan'!$G$4)/('PRE Plan'!$E$4-'PRE Plan'!$G$4))))/49.8329)^Blad1!$W$62</f>
        <v>1016.5800054789544</v>
      </c>
    </row>
    <row r="69" spans="2:13" x14ac:dyDescent="0.2">
      <c r="B69" s="52">
        <v>1500</v>
      </c>
      <c r="C69" s="77">
        <f>Blad1!B67*((('PRE Plan'!$C$4-'PRE Plan'!$E$4)/(LN(('PRE Plan'!$C$4-'PRE Plan'!$G$4)/('PRE Plan'!$E$4-'PRE Plan'!$G$4))))/49.8329)^Blad1!$C$62</f>
        <v>330.69848096989273</v>
      </c>
      <c r="D69" s="77">
        <f>Blad1!D67*((('PRE Plan'!$C$4-'PRE Plan'!$E$4)/(LN(('PRE Plan'!$C$4-'PRE Plan'!$G$4)/('PRE Plan'!$E$4-'PRE Plan'!$G$4))))/49.8329)^Blad1!$E$62</f>
        <v>534.26750901697403</v>
      </c>
      <c r="E69" s="77">
        <f>Blad1!F67*((('PRE Plan'!$C$4-'PRE Plan'!$E$4)/(LN(('PRE Plan'!$C$4-'PRE Plan'!$G$4)/('PRE Plan'!$E$4-'PRE Plan'!$G$4))))/49.8329)^Blad1!$G$62</f>
        <v>524.99793686407213</v>
      </c>
      <c r="F69" s="77">
        <f>Blad1!H67*((('PRE Plan'!$C$4-'PRE Plan'!$E$4)/(LN(('PRE Plan'!$C$4-'PRE Plan'!$G$4)/('PRE Plan'!$E$4-'PRE Plan'!$G$4))))/49.8329)^Blad1!$I$62</f>
        <v>723.34734737030692</v>
      </c>
      <c r="G69" s="77">
        <f>Blad1!J67*((('PRE Plan'!$C$4-'PRE Plan'!$E$4)/(LN(('PRE Plan'!$C$4-'PRE Plan'!$G$4)/('PRE Plan'!$E$4-'PRE Plan'!$G$4))))/49.8329)^Blad1!$K$62</f>
        <v>924.96037634145182</v>
      </c>
      <c r="H69" s="77">
        <f>Blad1!L67*((('PRE Plan'!$C$4-'PRE Plan'!$E$4)/(LN(('PRE Plan'!$C$4-'PRE Plan'!$G$4)/('PRE Plan'!$E$4-'PRE Plan'!$G$4))))/49.8329)^Blad1!$M$62</f>
        <v>705.94414274111557</v>
      </c>
      <c r="I69" s="77">
        <f>Blad1!N67*((('PRE Plan'!$C$4-'PRE Plan'!$E$4)/(LN(('PRE Plan'!$C$4-'PRE Plan'!$G$4)/('PRE Plan'!$E$4-'PRE Plan'!$G$4))))/49.8329)^Blad1!$O$62</f>
        <v>903.19472645910491</v>
      </c>
      <c r="J69" s="161" t="s">
        <v>72</v>
      </c>
      <c r="K69" s="77">
        <f>Blad1!R67*((('PRE Plan'!$C$4-'PRE Plan'!$E$4)/(LN(('PRE Plan'!$C$4-'PRE Plan'!$G$4)/('PRE Plan'!$E$4-'PRE Plan'!$G$4))))/49.8329)^Blad1!$S$62</f>
        <v>1188.9893389435574</v>
      </c>
      <c r="L69" s="77">
        <f>Blad1!T67*((('PRE Plan'!$C$4-'PRE Plan'!$E$4)/(LN(('PRE Plan'!$C$4-'PRE Plan'!$G$4)/('PRE Plan'!$E$4-'PRE Plan'!$G$4))))/49.8329)^Blad1!$U$62</f>
        <v>890.97713679721596</v>
      </c>
      <c r="M69" s="77">
        <f>Blad1!V67*((('PRE Plan'!$C$4-'PRE Plan'!$E$4)/(LN(('PRE Plan'!$C$4-'PRE Plan'!$G$4)/('PRE Plan'!$E$4-'PRE Plan'!$G$4))))/49.8329)^Blad1!$W$62</f>
        <v>1089.1928630131654</v>
      </c>
    </row>
    <row r="70" spans="2:13" x14ac:dyDescent="0.2">
      <c r="B70" s="52">
        <v>1600</v>
      </c>
      <c r="C70" s="77">
        <f>Blad1!B68*((('PRE Plan'!$C$4-'PRE Plan'!$E$4)/(LN(('PRE Plan'!$C$4-'PRE Plan'!$G$4)/('PRE Plan'!$E$4-'PRE Plan'!$G$4))))/49.8329)^Blad1!$C$62</f>
        <v>352.74504636788555</v>
      </c>
      <c r="D70" s="77">
        <f>Blad1!D68*((('PRE Plan'!$C$4-'PRE Plan'!$E$4)/(LN(('PRE Plan'!$C$4-'PRE Plan'!$G$4)/('PRE Plan'!$E$4-'PRE Plan'!$G$4))))/49.8329)^Blad1!$E$62</f>
        <v>569.88534295143893</v>
      </c>
      <c r="E70" s="77">
        <f>Blad1!F68*((('PRE Plan'!$C$4-'PRE Plan'!$E$4)/(LN(('PRE Plan'!$C$4-'PRE Plan'!$G$4)/('PRE Plan'!$E$4-'PRE Plan'!$G$4))))/49.8329)^Blad1!$G$62</f>
        <v>559.99779932167701</v>
      </c>
      <c r="F70" s="77">
        <f>Blad1!H68*((('PRE Plan'!$C$4-'PRE Plan'!$E$4)/(LN(('PRE Plan'!$C$4-'PRE Plan'!$G$4)/('PRE Plan'!$E$4-'PRE Plan'!$G$4))))/49.8329)^Blad1!$I$62</f>
        <v>771.57050386166077</v>
      </c>
      <c r="G70" s="77">
        <f>Blad1!J68*((('PRE Plan'!$C$4-'PRE Plan'!$E$4)/(LN(('PRE Plan'!$C$4-'PRE Plan'!$G$4)/('PRE Plan'!$E$4-'PRE Plan'!$G$4))))/49.8329)^Blad1!$K$62</f>
        <v>986.6244014308819</v>
      </c>
      <c r="H70" s="77">
        <f>Blad1!L68*((('PRE Plan'!$C$4-'PRE Plan'!$E$4)/(LN(('PRE Plan'!$C$4-'PRE Plan'!$G$4)/('PRE Plan'!$E$4-'PRE Plan'!$G$4))))/49.8329)^Blad1!$M$62</f>
        <v>753.00708559052327</v>
      </c>
      <c r="I70" s="77">
        <f>Blad1!N68*((('PRE Plan'!$C$4-'PRE Plan'!$E$4)/(LN(('PRE Plan'!$C$4-'PRE Plan'!$G$4)/('PRE Plan'!$E$4-'PRE Plan'!$G$4))))/49.8329)^Blad1!$O$62</f>
        <v>963.40770822304523</v>
      </c>
      <c r="J70" s="161" t="s">
        <v>72</v>
      </c>
      <c r="K70" s="77">
        <f>Blad1!R68*((('PRE Plan'!$C$4-'PRE Plan'!$E$4)/(LN(('PRE Plan'!$C$4-'PRE Plan'!$G$4)/('PRE Plan'!$E$4-'PRE Plan'!$G$4))))/49.8329)^Blad1!$S$62</f>
        <v>1268.2552948731277</v>
      </c>
      <c r="L70" s="77">
        <f>Blad1!T68*((('PRE Plan'!$C$4-'PRE Plan'!$E$4)/(LN(('PRE Plan'!$C$4-'PRE Plan'!$G$4)/('PRE Plan'!$E$4-'PRE Plan'!$G$4))))/49.8329)^Blad1!$U$62</f>
        <v>950.37561258369703</v>
      </c>
      <c r="M70" s="77">
        <f>Blad1!V68*((('PRE Plan'!$C$4-'PRE Plan'!$E$4)/(LN(('PRE Plan'!$C$4-'PRE Plan'!$G$4)/('PRE Plan'!$E$4-'PRE Plan'!$G$4))))/49.8329)^Blad1!$W$62</f>
        <v>1161.8057205473763</v>
      </c>
    </row>
    <row r="71" spans="2:13" x14ac:dyDescent="0.2">
      <c r="B71" s="52">
        <v>1700</v>
      </c>
      <c r="C71" s="77">
        <f>Blad1!B69*((('PRE Plan'!$C$4-'PRE Plan'!$E$4)/(LN(('PRE Plan'!$C$4-'PRE Plan'!$G$4)/('PRE Plan'!$E$4-'PRE Plan'!$G$4))))/49.8329)^Blad1!$C$62</f>
        <v>374.79161176587843</v>
      </c>
      <c r="D71" s="77">
        <f>Blad1!D69*((('PRE Plan'!$C$4-'PRE Plan'!$E$4)/(LN(('PRE Plan'!$C$4-'PRE Plan'!$G$4)/('PRE Plan'!$E$4-'PRE Plan'!$G$4))))/49.8329)^Blad1!$E$62</f>
        <v>605.50317688590394</v>
      </c>
      <c r="E71" s="77">
        <f>Blad1!F69*((('PRE Plan'!$C$4-'PRE Plan'!$E$4)/(LN(('PRE Plan'!$C$4-'PRE Plan'!$G$4)/('PRE Plan'!$E$4-'PRE Plan'!$G$4))))/49.8329)^Blad1!$G$62</f>
        <v>594.99766177928177</v>
      </c>
      <c r="F71" s="77">
        <f>Blad1!H69*((('PRE Plan'!$C$4-'PRE Plan'!$E$4)/(LN(('PRE Plan'!$C$4-'PRE Plan'!$G$4)/('PRE Plan'!$E$4-'PRE Plan'!$G$4))))/49.8329)^Blad1!$I$62</f>
        <v>819.7936603530145</v>
      </c>
      <c r="G71" s="77">
        <f>Blad1!J69*((('PRE Plan'!$C$4-'PRE Plan'!$E$4)/(LN(('PRE Plan'!$C$4-'PRE Plan'!$G$4)/('PRE Plan'!$E$4-'PRE Plan'!$G$4))))/49.8329)^Blad1!$K$62</f>
        <v>1048.288426520312</v>
      </c>
      <c r="H71" s="77">
        <f>Blad1!L69*((('PRE Plan'!$C$4-'PRE Plan'!$E$4)/(LN(('PRE Plan'!$C$4-'PRE Plan'!$G$4)/('PRE Plan'!$E$4-'PRE Plan'!$G$4))))/49.8329)^Blad1!$M$62</f>
        <v>800.07002843993109</v>
      </c>
      <c r="I71" s="77">
        <f>Blad1!N69*((('PRE Plan'!$C$4-'PRE Plan'!$E$4)/(LN(('PRE Plan'!$C$4-'PRE Plan'!$G$4)/('PRE Plan'!$E$4-'PRE Plan'!$G$4))))/49.8329)^Blad1!$O$62</f>
        <v>1023.6206899869857</v>
      </c>
      <c r="J71" s="161" t="s">
        <v>72</v>
      </c>
      <c r="K71" s="77">
        <f>Blad1!R69*((('PRE Plan'!$C$4-'PRE Plan'!$E$4)/(LN(('PRE Plan'!$C$4-'PRE Plan'!$G$4)/('PRE Plan'!$E$4-'PRE Plan'!$G$4))))/49.8329)^Blad1!$S$62</f>
        <v>1347.5212508026984</v>
      </c>
      <c r="L71" s="77">
        <f>Blad1!T69*((('PRE Plan'!$C$4-'PRE Plan'!$E$4)/(LN(('PRE Plan'!$C$4-'PRE Plan'!$G$4)/('PRE Plan'!$E$4-'PRE Plan'!$G$4))))/49.8329)^Blad1!$U$62</f>
        <v>1009.7740883701781</v>
      </c>
      <c r="M71" s="77">
        <f>Blad1!V69*((('PRE Plan'!$C$4-'PRE Plan'!$E$4)/(LN(('PRE Plan'!$C$4-'PRE Plan'!$G$4)/('PRE Plan'!$E$4-'PRE Plan'!$G$4))))/49.8329)^Blad1!$W$62</f>
        <v>1234.4185780815874</v>
      </c>
    </row>
    <row r="72" spans="2:13" x14ac:dyDescent="0.2">
      <c r="B72" s="52">
        <v>1800</v>
      </c>
      <c r="C72" s="77">
        <f>Blad1!B70*((('PRE Plan'!$C$4-'PRE Plan'!$E$4)/(LN(('PRE Plan'!$C$4-'PRE Plan'!$G$4)/('PRE Plan'!$E$4-'PRE Plan'!$G$4))))/49.8329)^Blad1!$C$62</f>
        <v>396.83817716387125</v>
      </c>
      <c r="D72" s="77">
        <f>Blad1!D70*((('PRE Plan'!$C$4-'PRE Plan'!$E$4)/(LN(('PRE Plan'!$C$4-'PRE Plan'!$G$4)/('PRE Plan'!$E$4-'PRE Plan'!$G$4))))/49.8329)^Blad1!$E$62</f>
        <v>641.12101082036884</v>
      </c>
      <c r="E72" s="77">
        <f>Blad1!F70*((('PRE Plan'!$C$4-'PRE Plan'!$E$4)/(LN(('PRE Plan'!$C$4-'PRE Plan'!$G$4)/('PRE Plan'!$E$4-'PRE Plan'!$G$4))))/49.8329)^Blad1!$G$62</f>
        <v>629.99752423688665</v>
      </c>
      <c r="F72" s="77">
        <f>Blad1!H70*((('PRE Plan'!$C$4-'PRE Plan'!$E$4)/(LN(('PRE Plan'!$C$4-'PRE Plan'!$G$4)/('PRE Plan'!$E$4-'PRE Plan'!$G$4))))/49.8329)^Blad1!$I$62</f>
        <v>868.01681684436835</v>
      </c>
      <c r="G72" s="77">
        <f>Blad1!J70*((('PRE Plan'!$C$4-'PRE Plan'!$E$4)/(LN(('PRE Plan'!$C$4-'PRE Plan'!$G$4)/('PRE Plan'!$E$4-'PRE Plan'!$G$4))))/49.8329)^Blad1!$K$62</f>
        <v>1109.9524516097422</v>
      </c>
      <c r="H72" s="77">
        <f>Blad1!L70*((('PRE Plan'!$C$4-'PRE Plan'!$E$4)/(LN(('PRE Plan'!$C$4-'PRE Plan'!$G$4)/('PRE Plan'!$E$4-'PRE Plan'!$G$4))))/49.8329)^Blad1!$M$62</f>
        <v>847.13297128933868</v>
      </c>
      <c r="I72" s="77">
        <f>Blad1!N70*((('PRE Plan'!$C$4-'PRE Plan'!$E$4)/(LN(('PRE Plan'!$C$4-'PRE Plan'!$G$4)/('PRE Plan'!$E$4-'PRE Plan'!$G$4))))/49.8329)^Blad1!$O$62</f>
        <v>1083.8336717509258</v>
      </c>
      <c r="J72" s="161" t="s">
        <v>72</v>
      </c>
      <c r="K72" s="77">
        <f>Blad1!R70*((('PRE Plan'!$C$4-'PRE Plan'!$E$4)/(LN(('PRE Plan'!$C$4-'PRE Plan'!$G$4)/('PRE Plan'!$E$4-'PRE Plan'!$G$4))))/49.8329)^Blad1!$S$62</f>
        <v>1426.7872067322687</v>
      </c>
      <c r="L72" s="77">
        <f>Blad1!T70*((('PRE Plan'!$C$4-'PRE Plan'!$E$4)/(LN(('PRE Plan'!$C$4-'PRE Plan'!$G$4)/('PRE Plan'!$E$4-'PRE Plan'!$G$4))))/49.8329)^Blad1!$U$62</f>
        <v>1069.1725641566593</v>
      </c>
      <c r="M72" s="77">
        <f>Blad1!V70*((('PRE Plan'!$C$4-'PRE Plan'!$E$4)/(LN(('PRE Plan'!$C$4-'PRE Plan'!$G$4)/('PRE Plan'!$E$4-'PRE Plan'!$G$4))))/49.8329)^Blad1!$W$62</f>
        <v>1307.0314356157985</v>
      </c>
    </row>
    <row r="73" spans="2:13" x14ac:dyDescent="0.2">
      <c r="B73" s="52">
        <v>2000</v>
      </c>
      <c r="C73" s="77">
        <f>Blad1!B71*((('PRE Plan'!$C$4-'PRE Plan'!$E$4)/(LN(('PRE Plan'!$C$4-'PRE Plan'!$G$4)/('PRE Plan'!$E$4-'PRE Plan'!$G$4))))/49.8329)^Blad1!$C$62</f>
        <v>440.93130795985695</v>
      </c>
      <c r="D73" s="77">
        <f>Blad1!D71*((('PRE Plan'!$C$4-'PRE Plan'!$E$4)/(LN(('PRE Plan'!$C$4-'PRE Plan'!$G$4)/('PRE Plan'!$E$4-'PRE Plan'!$G$4))))/49.8329)^Blad1!$E$62</f>
        <v>712.35667868929875</v>
      </c>
      <c r="E73" s="77">
        <f>Blad1!F71*((('PRE Plan'!$C$4-'PRE Plan'!$E$4)/(LN(('PRE Plan'!$C$4-'PRE Plan'!$G$4)/('PRE Plan'!$E$4-'PRE Plan'!$G$4))))/49.8329)^Blad1!$G$62</f>
        <v>699.99724915209629</v>
      </c>
      <c r="F73" s="77">
        <f>Blad1!H71*((('PRE Plan'!$C$4-'PRE Plan'!$E$4)/(LN(('PRE Plan'!$C$4-'PRE Plan'!$G$4)/('PRE Plan'!$E$4-'PRE Plan'!$G$4))))/49.8329)^Blad1!$I$62</f>
        <v>964.46312982707593</v>
      </c>
      <c r="G73" s="77">
        <f>Blad1!J71*((('PRE Plan'!$C$4-'PRE Plan'!$E$4)/(LN(('PRE Plan'!$C$4-'PRE Plan'!$G$4)/('PRE Plan'!$E$4-'PRE Plan'!$G$4))))/49.8329)^Blad1!$K$62</f>
        <v>1233.2805017886024</v>
      </c>
      <c r="H73" s="77">
        <f>Blad1!L71*((('PRE Plan'!$C$4-'PRE Plan'!$E$4)/(LN(('PRE Plan'!$C$4-'PRE Plan'!$G$4)/('PRE Plan'!$E$4-'PRE Plan'!$G$4))))/49.8329)^Blad1!$M$62</f>
        <v>941.25885698815409</v>
      </c>
      <c r="I73" s="77">
        <f>Blad1!N71*((('PRE Plan'!$C$4-'PRE Plan'!$E$4)/(LN(('PRE Plan'!$C$4-'PRE Plan'!$G$4)/('PRE Plan'!$E$4-'PRE Plan'!$G$4))))/49.8329)^Blad1!$O$62</f>
        <v>1204.2596352788066</v>
      </c>
      <c r="J73" s="161" t="s">
        <v>72</v>
      </c>
      <c r="K73" s="77">
        <f>Blad1!R71*((('PRE Plan'!$C$4-'PRE Plan'!$E$4)/(LN(('PRE Plan'!$C$4-'PRE Plan'!$G$4)/('PRE Plan'!$E$4-'PRE Plan'!$G$4))))/49.8329)^Blad1!$S$62</f>
        <v>1585.3191185914097</v>
      </c>
      <c r="L73" s="77">
        <f>Blad1!T71*((('PRE Plan'!$C$4-'PRE Plan'!$E$4)/(LN(('PRE Plan'!$C$4-'PRE Plan'!$G$4)/('PRE Plan'!$E$4-'PRE Plan'!$G$4))))/49.8329)^Blad1!$U$62</f>
        <v>1187.9695157296214</v>
      </c>
      <c r="M73" s="77">
        <f>Blad1!V71*((('PRE Plan'!$C$4-'PRE Plan'!$E$4)/(LN(('PRE Plan'!$C$4-'PRE Plan'!$G$4)/('PRE Plan'!$E$4-'PRE Plan'!$G$4))))/49.8329)^Blad1!$W$62</f>
        <v>1452.2571506842205</v>
      </c>
    </row>
    <row r="74" spans="2:13" x14ac:dyDescent="0.2">
      <c r="B74" s="52">
        <v>2300</v>
      </c>
      <c r="C74" s="77">
        <f>Blad1!B72*((('PRE Plan'!$C$4-'PRE Plan'!$E$4)/(LN(('PRE Plan'!$C$4-'PRE Plan'!$G$4)/('PRE Plan'!$E$4-'PRE Plan'!$G$4))))/49.8329)^Blad1!$C$62</f>
        <v>507.07100415383547</v>
      </c>
      <c r="D74" s="77">
        <f>Blad1!D72*((('PRE Plan'!$C$4-'PRE Plan'!$E$4)/(LN(('PRE Plan'!$C$4-'PRE Plan'!$G$4)/('PRE Plan'!$E$4-'PRE Plan'!$G$4))))/49.8329)^Blad1!$E$62</f>
        <v>819.21018049269355</v>
      </c>
      <c r="E74" s="77">
        <f>Blad1!F72*((('PRE Plan'!$C$4-'PRE Plan'!$E$4)/(LN(('PRE Plan'!$C$4-'PRE Plan'!$G$4)/('PRE Plan'!$E$4-'PRE Plan'!$G$4))))/49.8329)^Blad1!$G$62</f>
        <v>804.99683652491069</v>
      </c>
      <c r="F74" s="77">
        <f>Blad1!H72*((('PRE Plan'!$C$4-'PRE Plan'!$E$4)/(LN(('PRE Plan'!$C$4-'PRE Plan'!$G$4)/('PRE Plan'!$E$4-'PRE Plan'!$G$4))))/49.8329)^Blad1!$I$62</f>
        <v>1109.1325993011371</v>
      </c>
      <c r="G74" s="77">
        <f>Blad1!J72*((('PRE Plan'!$C$4-'PRE Plan'!$E$4)/(LN(('PRE Plan'!$C$4-'PRE Plan'!$G$4)/('PRE Plan'!$E$4-'PRE Plan'!$G$4))))/49.8329)^Blad1!$K$62</f>
        <v>1418.2725770568927</v>
      </c>
      <c r="H74" s="77">
        <f>Blad1!L72*((('PRE Plan'!$C$4-'PRE Plan'!$E$4)/(LN(('PRE Plan'!$C$4-'PRE Plan'!$G$4)/('PRE Plan'!$E$4-'PRE Plan'!$G$4))))/49.8329)^Blad1!$M$62</f>
        <v>1082.4476855363773</v>
      </c>
      <c r="I74" s="77">
        <f>Blad1!N72*((('PRE Plan'!$C$4-'PRE Plan'!$E$4)/(LN(('PRE Plan'!$C$4-'PRE Plan'!$G$4)/('PRE Plan'!$E$4-'PRE Plan'!$G$4))))/49.8329)^Blad1!$O$62</f>
        <v>1384.8985805706275</v>
      </c>
      <c r="J74" s="161" t="s">
        <v>72</v>
      </c>
      <c r="K74" s="77">
        <f>Blad1!R72*((('PRE Plan'!$C$4-'PRE Plan'!$E$4)/(LN(('PRE Plan'!$C$4-'PRE Plan'!$G$4)/('PRE Plan'!$E$4-'PRE Plan'!$G$4))))/49.8329)^Blad1!$S$62</f>
        <v>1823.1169863801213</v>
      </c>
      <c r="L74" s="77">
        <f>Blad1!T72*((('PRE Plan'!$C$4-'PRE Plan'!$E$4)/(LN(('PRE Plan'!$C$4-'PRE Plan'!$G$4)/('PRE Plan'!$E$4-'PRE Plan'!$G$4))))/49.8329)^Blad1!$U$62</f>
        <v>1366.1649430890645</v>
      </c>
      <c r="M74" s="77">
        <f>Blad1!V72*((('PRE Plan'!$C$4-'PRE Plan'!$E$4)/(LN(('PRE Plan'!$C$4-'PRE Plan'!$G$4)/('PRE Plan'!$E$4-'PRE Plan'!$G$4))))/49.8329)^Blad1!$W$62</f>
        <v>1670.0957232868536</v>
      </c>
    </row>
    <row r="75" spans="2:13" x14ac:dyDescent="0.2">
      <c r="B75" s="52">
        <v>2600</v>
      </c>
      <c r="C75" s="77">
        <f>Blad1!B73*((('PRE Plan'!$C$4-'PRE Plan'!$E$4)/(LN(('PRE Plan'!$C$4-'PRE Plan'!$G$4)/('PRE Plan'!$E$4-'PRE Plan'!$G$4))))/49.8329)^Blad1!$C$62</f>
        <v>573.21070034781405</v>
      </c>
      <c r="D75" s="77">
        <f>Blad1!D73*((('PRE Plan'!$C$4-'PRE Plan'!$E$4)/(LN(('PRE Plan'!$C$4-'PRE Plan'!$G$4)/('PRE Plan'!$E$4-'PRE Plan'!$G$4))))/49.8329)^Blad1!$E$62</f>
        <v>926.06368229608836</v>
      </c>
      <c r="E75" s="77">
        <f>Blad1!F73*((('PRE Plan'!$C$4-'PRE Plan'!$E$4)/(LN(('PRE Plan'!$C$4-'PRE Plan'!$G$4)/('PRE Plan'!$E$4-'PRE Plan'!$G$4))))/49.8329)^Blad1!$G$62</f>
        <v>909.99642389772509</v>
      </c>
      <c r="F75" s="77">
        <f>Blad1!H73*((('PRE Plan'!$C$4-'PRE Plan'!$E$4)/(LN(('PRE Plan'!$C$4-'PRE Plan'!$G$4)/('PRE Plan'!$E$4-'PRE Plan'!$G$4))))/49.8329)^Blad1!$I$62</f>
        <v>1253.8020687751987</v>
      </c>
      <c r="G75" s="77">
        <f>Blad1!J73*((('PRE Plan'!$C$4-'PRE Plan'!$E$4)/(LN(('PRE Plan'!$C$4-'PRE Plan'!$G$4)/('PRE Plan'!$E$4-'PRE Plan'!$G$4))))/49.8329)^Blad1!$K$62</f>
        <v>1603.2646523251833</v>
      </c>
      <c r="H75" s="77">
        <f>Blad1!L73*((('PRE Plan'!$C$4-'PRE Plan'!$E$4)/(LN(('PRE Plan'!$C$4-'PRE Plan'!$G$4)/('PRE Plan'!$E$4-'PRE Plan'!$G$4))))/49.8329)^Blad1!$M$62</f>
        <v>1223.6365140846003</v>
      </c>
      <c r="I75" s="77">
        <f>Blad1!N73*((('PRE Plan'!$C$4-'PRE Plan'!$E$4)/(LN(('PRE Plan'!$C$4-'PRE Plan'!$G$4)/('PRE Plan'!$E$4-'PRE Plan'!$G$4))))/49.8329)^Blad1!$O$62</f>
        <v>1565.5375258624485</v>
      </c>
      <c r="J75" s="161" t="s">
        <v>72</v>
      </c>
      <c r="K75" s="77">
        <f>Blad1!R73*((('PRE Plan'!$C$4-'PRE Plan'!$E$4)/(LN(('PRE Plan'!$C$4-'PRE Plan'!$G$4)/('PRE Plan'!$E$4-'PRE Plan'!$G$4))))/49.8329)^Blad1!$S$62</f>
        <v>2060.9148541688328</v>
      </c>
      <c r="L75" s="77">
        <f>Blad1!T73*((('PRE Plan'!$C$4-'PRE Plan'!$E$4)/(LN(('PRE Plan'!$C$4-'PRE Plan'!$G$4)/('PRE Plan'!$E$4-'PRE Plan'!$G$4))))/49.8329)^Blad1!$U$62</f>
        <v>1544.3603704485076</v>
      </c>
      <c r="M75" s="77">
        <f>Blad1!V73*((('PRE Plan'!$C$4-'PRE Plan'!$E$4)/(LN(('PRE Plan'!$C$4-'PRE Plan'!$G$4)/('PRE Plan'!$E$4-'PRE Plan'!$G$4))))/49.8329)^Blad1!$W$62</f>
        <v>1887.9342958894865</v>
      </c>
    </row>
    <row r="76" spans="2:13" x14ac:dyDescent="0.2">
      <c r="B76" s="52">
        <v>3000</v>
      </c>
      <c r="C76" s="77">
        <f>Blad1!B74*((('PRE Plan'!$C$4-'PRE Plan'!$E$4)/(LN(('PRE Plan'!$C$4-'PRE Plan'!$G$4)/('PRE Plan'!$E$4-'PRE Plan'!$G$4))))/49.8329)^Blad1!$C$62</f>
        <v>661.39696193978546</v>
      </c>
      <c r="D76" s="77">
        <f>Blad1!D74*((('PRE Plan'!$C$4-'PRE Plan'!$E$4)/(LN(('PRE Plan'!$C$4-'PRE Plan'!$G$4)/('PRE Plan'!$E$4-'PRE Plan'!$G$4))))/49.8329)^Blad1!$E$62</f>
        <v>1068.5350180339481</v>
      </c>
      <c r="E76" s="77">
        <f>Blad1!F74*((('PRE Plan'!$C$4-'PRE Plan'!$E$4)/(LN(('PRE Plan'!$C$4-'PRE Plan'!$G$4)/('PRE Plan'!$E$4-'PRE Plan'!$G$4))))/49.8329)^Blad1!$G$62</f>
        <v>1049.9958737281443</v>
      </c>
      <c r="F76" s="77">
        <f>Blad1!H74*((('PRE Plan'!$C$4-'PRE Plan'!$E$4)/(LN(('PRE Plan'!$C$4-'PRE Plan'!$G$4)/('PRE Plan'!$E$4-'PRE Plan'!$G$4))))/49.8329)^Blad1!$I$62</f>
        <v>1446.6946947406138</v>
      </c>
      <c r="G76" s="77">
        <f>Blad1!J74*((('PRE Plan'!$C$4-'PRE Plan'!$E$4)/(LN(('PRE Plan'!$C$4-'PRE Plan'!$G$4)/('PRE Plan'!$E$4-'PRE Plan'!$G$4))))/49.8329)^Blad1!$K$62</f>
        <v>1849.9207526829036</v>
      </c>
      <c r="H76" s="77">
        <f>Blad1!L74*((('PRE Plan'!$C$4-'PRE Plan'!$E$4)/(LN(('PRE Plan'!$C$4-'PRE Plan'!$G$4)/('PRE Plan'!$E$4-'PRE Plan'!$G$4))))/49.8329)^Blad1!$M$62</f>
        <v>1411.8882854822311</v>
      </c>
      <c r="I76" s="77">
        <f>Blad1!N74*((('PRE Plan'!$C$4-'PRE Plan'!$E$4)/(LN(('PRE Plan'!$C$4-'PRE Plan'!$G$4)/('PRE Plan'!$E$4-'PRE Plan'!$G$4))))/49.8329)^Blad1!$O$62</f>
        <v>1806.3894529182098</v>
      </c>
      <c r="J76" s="161" t="s">
        <v>72</v>
      </c>
      <c r="K76" s="77">
        <f>Blad1!R74*((('PRE Plan'!$C$4-'PRE Plan'!$E$4)/(LN(('PRE Plan'!$C$4-'PRE Plan'!$G$4)/('PRE Plan'!$E$4-'PRE Plan'!$G$4))))/49.8329)^Blad1!$S$62</f>
        <v>2377.9786778871148</v>
      </c>
      <c r="L76" s="77">
        <f>Blad1!T74*((('PRE Plan'!$C$4-'PRE Plan'!$E$4)/(LN(('PRE Plan'!$C$4-'PRE Plan'!$G$4)/('PRE Plan'!$E$4-'PRE Plan'!$G$4))))/49.8329)^Blad1!$U$62</f>
        <v>1781.9542735944319</v>
      </c>
      <c r="M76" s="77">
        <f>Blad1!V74*((('PRE Plan'!$C$4-'PRE Plan'!$E$4)/(LN(('PRE Plan'!$C$4-'PRE Plan'!$G$4)/('PRE Plan'!$E$4-'PRE Plan'!$G$4))))/49.8329)^Blad1!$W$62</f>
        <v>2178.3857260263308</v>
      </c>
    </row>
    <row r="78" spans="2:13" hidden="1" x14ac:dyDescent="0.2"/>
    <row r="79" spans="2:13" hidden="1" x14ac:dyDescent="0.2"/>
    <row r="80" spans="2:13" hidden="1" x14ac:dyDescent="0.2"/>
    <row r="81" spans="2:13" hidden="1" x14ac:dyDescent="0.2"/>
    <row r="82" spans="2:13" hidden="1" x14ac:dyDescent="0.2"/>
    <row r="83" spans="2:13" ht="20.100000000000001" customHeight="1" x14ac:dyDescent="0.35">
      <c r="B83" s="133" t="s">
        <v>35</v>
      </c>
      <c r="C83" s="134"/>
      <c r="D83" s="134"/>
      <c r="E83" s="134"/>
      <c r="F83" s="134"/>
      <c r="G83" s="134"/>
      <c r="H83" s="134"/>
      <c r="I83" s="135"/>
      <c r="J83" s="135"/>
      <c r="K83" s="135"/>
      <c r="L83" s="135"/>
      <c r="M83" s="136"/>
    </row>
    <row r="84" spans="2:13" ht="20.100000000000001" customHeight="1" x14ac:dyDescent="0.2">
      <c r="B84" s="96"/>
      <c r="C84" s="137" t="s">
        <v>32</v>
      </c>
      <c r="D84" s="138"/>
      <c r="E84" s="138"/>
      <c r="F84" s="138"/>
      <c r="G84" s="138"/>
      <c r="H84" s="138"/>
      <c r="I84" s="135"/>
      <c r="J84" s="135"/>
      <c r="K84" s="135"/>
      <c r="L84" s="135"/>
      <c r="M84" s="136"/>
    </row>
    <row r="85" spans="2:13" ht="20.100000000000001" customHeight="1" x14ac:dyDescent="0.2">
      <c r="B85" s="74" t="s">
        <v>31</v>
      </c>
      <c r="C85" s="125" t="s">
        <v>59</v>
      </c>
      <c r="D85" s="125" t="s">
        <v>60</v>
      </c>
      <c r="E85" s="125" t="s">
        <v>61</v>
      </c>
      <c r="F85" s="125" t="s">
        <v>67</v>
      </c>
      <c r="G85" s="125" t="s">
        <v>62</v>
      </c>
      <c r="H85" s="125" t="s">
        <v>63</v>
      </c>
      <c r="I85" s="126" t="s">
        <v>64</v>
      </c>
      <c r="J85" s="126" t="s">
        <v>76</v>
      </c>
      <c r="K85" s="126" t="s">
        <v>75</v>
      </c>
      <c r="L85" s="126" t="s">
        <v>65</v>
      </c>
      <c r="M85" s="126" t="s">
        <v>66</v>
      </c>
    </row>
    <row r="86" spans="2:13" x14ac:dyDescent="0.2">
      <c r="B86" s="51">
        <v>400</v>
      </c>
      <c r="C86" s="77">
        <f>Blad1!B79*((('PRE Plan'!$C$4-'PRE Plan'!$E$4)/(LN(('PRE Plan'!$C$4-'PRE Plan'!$G$4)/('PRE Plan'!$E$4-'PRE Plan'!$G$4))))/49.8329)^Blad1!$C$85</f>
        <v>104.98364475234689</v>
      </c>
      <c r="D86" s="77">
        <f>Blad1!D79*((('PRE Plan'!$C$4-'PRE Plan'!$E$4)/(LN(('PRE Plan'!$C$4-'PRE Plan'!$G$4)/('PRE Plan'!$E$4-'PRE Plan'!$G$4))))/49.8329)^Blad1!$E$85</f>
        <v>170.92376108345289</v>
      </c>
      <c r="E86" s="77">
        <f>Blad1!F79*((('PRE Plan'!$C$4-'PRE Plan'!$E$4)/(LN(('PRE Plan'!$C$4-'PRE Plan'!$G$4)/('PRE Plan'!$E$4-'PRE Plan'!$G$4))))/49.8329)^Blad1!$G$85</f>
        <v>166.41836532590699</v>
      </c>
      <c r="F86" s="77">
        <f>Blad1!H79*((('PRE Plan'!$C$4-'PRE Plan'!$E$4)/(LN(('PRE Plan'!$C$4-'PRE Plan'!$G$4)/('PRE Plan'!$E$4-'PRE Plan'!$G$4))))/49.8329)^Blad1!$I$85</f>
        <v>230.68636317277171</v>
      </c>
      <c r="G86" s="77">
        <f>Blad1!J79*((('PRE Plan'!$C$4-'PRE Plan'!$E$4)/(LN(('PRE Plan'!$C$4-'PRE Plan'!$G$4)/('PRE Plan'!$E$4-'PRE Plan'!$G$4))))/49.8329)^Blad1!$K$85</f>
        <v>292.58375329215886</v>
      </c>
      <c r="H86" s="77">
        <f>Blad1!L79*((('PRE Plan'!$C$4-'PRE Plan'!$E$4)/(LN(('PRE Plan'!$C$4-'PRE Plan'!$G$4)/('PRE Plan'!$E$4-'PRE Plan'!$G$4))))/49.8329)^Blad1!$M$85</f>
        <v>223.81725263887705</v>
      </c>
      <c r="I86" s="77">
        <f>Blad1!N79*((('PRE Plan'!$C$4-'PRE Plan'!$E$4)/(LN(('PRE Plan'!$C$4-'PRE Plan'!$G$4)/('PRE Plan'!$E$4-'PRE Plan'!$G$4))))/49.8329)^Blad1!$O$85</f>
        <v>287.71820727811757</v>
      </c>
      <c r="J86" s="161" t="s">
        <v>72</v>
      </c>
      <c r="K86" s="77">
        <f>Blad1!R79*((('PRE Plan'!$C$4-'PRE Plan'!$E$4)/(LN(('PRE Plan'!$C$4-'PRE Plan'!$G$4)/('PRE Plan'!$E$4-'PRE Plan'!$G$4))))/49.8329)^Blad1!$S$85</f>
        <v>378.05363515976802</v>
      </c>
      <c r="L86" s="77">
        <f>Blad1!T79*((('PRE Plan'!$C$4-'PRE Plan'!$E$4)/(LN(('PRE Plan'!$C$4-'PRE Plan'!$G$4)/('PRE Plan'!$E$4-'PRE Plan'!$G$4))))/49.8329)^Blad1!$U$85</f>
        <v>282.65481581153057</v>
      </c>
      <c r="M86" s="77">
        <f>Blad1!V79*((('PRE Plan'!$C$4-'PRE Plan'!$E$4)/(LN(('PRE Plan'!$C$4-'PRE Plan'!$G$4)/('PRE Plan'!$E$4-'PRE Plan'!$G$4))))/49.8329)^Blad1!$W$85</f>
        <v>346.86564176088979</v>
      </c>
    </row>
    <row r="87" spans="2:13" x14ac:dyDescent="0.2">
      <c r="B87" s="52">
        <v>500</v>
      </c>
      <c r="C87" s="77">
        <f>Blad1!B80*((('PRE Plan'!$C$4-'PRE Plan'!$E$4)/(LN(('PRE Plan'!$C$4-'PRE Plan'!$G$4)/('PRE Plan'!$E$4-'PRE Plan'!$G$4))))/49.8329)^Blad1!$C$85</f>
        <v>131.22955594043361</v>
      </c>
      <c r="D87" s="77">
        <f>Blad1!D80*((('PRE Plan'!$C$4-'PRE Plan'!$E$4)/(LN(('PRE Plan'!$C$4-'PRE Plan'!$G$4)/('PRE Plan'!$E$4-'PRE Plan'!$G$4))))/49.8329)^Blad1!$E$85</f>
        <v>213.6547013543161</v>
      </c>
      <c r="E87" s="77">
        <f>Blad1!F80*((('PRE Plan'!$C$4-'PRE Plan'!$E$4)/(LN(('PRE Plan'!$C$4-'PRE Plan'!$G$4)/('PRE Plan'!$E$4-'PRE Plan'!$G$4))))/49.8329)^Blad1!$G$85</f>
        <v>208.02295665738373</v>
      </c>
      <c r="F87" s="77">
        <f>Blad1!H80*((('PRE Plan'!$C$4-'PRE Plan'!$E$4)/(LN(('PRE Plan'!$C$4-'PRE Plan'!$G$4)/('PRE Plan'!$E$4-'PRE Plan'!$G$4))))/49.8329)^Blad1!$I$85</f>
        <v>288.35795396596461</v>
      </c>
      <c r="G87" s="77">
        <f>Blad1!J80*((('PRE Plan'!$C$4-'PRE Plan'!$E$4)/(LN(('PRE Plan'!$C$4-'PRE Plan'!$G$4)/('PRE Plan'!$E$4-'PRE Plan'!$G$4))))/49.8329)^Blad1!$K$85</f>
        <v>365.72969161519859</v>
      </c>
      <c r="H87" s="77">
        <f>Blad1!L80*((('PRE Plan'!$C$4-'PRE Plan'!$E$4)/(LN(('PRE Plan'!$C$4-'PRE Plan'!$G$4)/('PRE Plan'!$E$4-'PRE Plan'!$G$4))))/49.8329)^Blad1!$M$85</f>
        <v>279.77156579859633</v>
      </c>
      <c r="I87" s="77">
        <f>Blad1!N80*((('PRE Plan'!$C$4-'PRE Plan'!$E$4)/(LN(('PRE Plan'!$C$4-'PRE Plan'!$G$4)/('PRE Plan'!$E$4-'PRE Plan'!$G$4))))/49.8329)^Blad1!$O$85</f>
        <v>359.64775909764694</v>
      </c>
      <c r="J87" s="161" t="s">
        <v>72</v>
      </c>
      <c r="K87" s="77">
        <f>Blad1!R80*((('PRE Plan'!$C$4-'PRE Plan'!$E$4)/(LN(('PRE Plan'!$C$4-'PRE Plan'!$G$4)/('PRE Plan'!$E$4-'PRE Plan'!$G$4))))/49.8329)^Blad1!$S$85</f>
        <v>472.56704394971001</v>
      </c>
      <c r="L87" s="77">
        <f>Blad1!T80*((('PRE Plan'!$C$4-'PRE Plan'!$E$4)/(LN(('PRE Plan'!$C$4-'PRE Plan'!$G$4)/('PRE Plan'!$E$4-'PRE Plan'!$G$4))))/49.8329)^Blad1!$U$85</f>
        <v>353.31851976441322</v>
      </c>
      <c r="M87" s="77">
        <f>Blad1!V80*((('PRE Plan'!$C$4-'PRE Plan'!$E$4)/(LN(('PRE Plan'!$C$4-'PRE Plan'!$G$4)/('PRE Plan'!$E$4-'PRE Plan'!$G$4))))/49.8329)^Blad1!$W$85</f>
        <v>433.58205220111228</v>
      </c>
    </row>
    <row r="88" spans="2:13" x14ac:dyDescent="0.2">
      <c r="B88" s="52">
        <v>600</v>
      </c>
      <c r="C88" s="77">
        <f>Blad1!B81*((('PRE Plan'!$C$4-'PRE Plan'!$E$4)/(LN(('PRE Plan'!$C$4-'PRE Plan'!$G$4)/('PRE Plan'!$E$4-'PRE Plan'!$G$4))))/49.8329)^Blad1!$C$85</f>
        <v>157.47546712852034</v>
      </c>
      <c r="D88" s="77">
        <f>Blad1!D81*((('PRE Plan'!$C$4-'PRE Plan'!$E$4)/(LN(('PRE Plan'!$C$4-'PRE Plan'!$G$4)/('PRE Plan'!$E$4-'PRE Plan'!$G$4))))/49.8329)^Blad1!$E$85</f>
        <v>256.38564162517935</v>
      </c>
      <c r="E88" s="77">
        <f>Blad1!F81*((('PRE Plan'!$C$4-'PRE Plan'!$E$4)/(LN(('PRE Plan'!$C$4-'PRE Plan'!$G$4)/('PRE Plan'!$E$4-'PRE Plan'!$G$4))))/49.8329)^Blad1!$G$85</f>
        <v>249.62754798886047</v>
      </c>
      <c r="F88" s="77">
        <f>Blad1!H81*((('PRE Plan'!$C$4-'PRE Plan'!$E$4)/(LN(('PRE Plan'!$C$4-'PRE Plan'!$G$4)/('PRE Plan'!$E$4-'PRE Plan'!$G$4))))/49.8329)^Blad1!$I$85</f>
        <v>346.02954475915755</v>
      </c>
      <c r="G88" s="77">
        <f>Blad1!J81*((('PRE Plan'!$C$4-'PRE Plan'!$E$4)/(LN(('PRE Plan'!$C$4-'PRE Plan'!$G$4)/('PRE Plan'!$E$4-'PRE Plan'!$G$4))))/49.8329)^Blad1!$K$85</f>
        <v>438.87562993823832</v>
      </c>
      <c r="H88" s="77">
        <f>Blad1!L81*((('PRE Plan'!$C$4-'PRE Plan'!$E$4)/(LN(('PRE Plan'!$C$4-'PRE Plan'!$G$4)/('PRE Plan'!$E$4-'PRE Plan'!$G$4))))/49.8329)^Blad1!$M$85</f>
        <v>335.72587895831555</v>
      </c>
      <c r="I88" s="77">
        <f>Blad1!N81*((('PRE Plan'!$C$4-'PRE Plan'!$E$4)/(LN(('PRE Plan'!$C$4-'PRE Plan'!$G$4)/('PRE Plan'!$E$4-'PRE Plan'!$G$4))))/49.8329)^Blad1!$O$85</f>
        <v>431.57731091717636</v>
      </c>
      <c r="J88" s="161" t="s">
        <v>72</v>
      </c>
      <c r="K88" s="77">
        <f>Blad1!R81*((('PRE Plan'!$C$4-'PRE Plan'!$E$4)/(LN(('PRE Plan'!$C$4-'PRE Plan'!$G$4)/('PRE Plan'!$E$4-'PRE Plan'!$G$4))))/49.8329)^Blad1!$S$85</f>
        <v>567.08045273965195</v>
      </c>
      <c r="L88" s="77">
        <f>Blad1!T81*((('PRE Plan'!$C$4-'PRE Plan'!$E$4)/(LN(('PRE Plan'!$C$4-'PRE Plan'!$G$4)/('PRE Plan'!$E$4-'PRE Plan'!$G$4))))/49.8329)^Blad1!$U$85</f>
        <v>423.98222371729588</v>
      </c>
      <c r="M88" s="77">
        <f>Blad1!V81*((('PRE Plan'!$C$4-'PRE Plan'!$E$4)/(LN(('PRE Plan'!$C$4-'PRE Plan'!$G$4)/('PRE Plan'!$E$4-'PRE Plan'!$G$4))))/49.8329)^Blad1!$W$85</f>
        <v>520.29846264133471</v>
      </c>
    </row>
    <row r="89" spans="2:13" x14ac:dyDescent="0.2">
      <c r="B89" s="52">
        <v>700</v>
      </c>
      <c r="C89" s="77">
        <f>Blad1!B82*((('PRE Plan'!$C$4-'PRE Plan'!$E$4)/(LN(('PRE Plan'!$C$4-'PRE Plan'!$G$4)/('PRE Plan'!$E$4-'PRE Plan'!$G$4))))/49.8329)^Blad1!$C$85</f>
        <v>183.72137831660706</v>
      </c>
      <c r="D89" s="77">
        <f>Blad1!D82*((('PRE Plan'!$C$4-'PRE Plan'!$E$4)/(LN(('PRE Plan'!$C$4-'PRE Plan'!$G$4)/('PRE Plan'!$E$4-'PRE Plan'!$G$4))))/49.8329)^Blad1!$E$85</f>
        <v>299.11658189604253</v>
      </c>
      <c r="E89" s="77">
        <f>Blad1!F82*((('PRE Plan'!$C$4-'PRE Plan'!$E$4)/(LN(('PRE Plan'!$C$4-'PRE Plan'!$G$4)/('PRE Plan'!$E$4-'PRE Plan'!$G$4))))/49.8329)^Blad1!$G$85</f>
        <v>291.23213932033724</v>
      </c>
      <c r="F89" s="77">
        <f>Blad1!H82*((('PRE Plan'!$C$4-'PRE Plan'!$E$4)/(LN(('PRE Plan'!$C$4-'PRE Plan'!$G$4)/('PRE Plan'!$E$4-'PRE Plan'!$G$4))))/49.8329)^Blad1!$I$85</f>
        <v>403.70113555235042</v>
      </c>
      <c r="G89" s="77">
        <f>Blad1!J82*((('PRE Plan'!$C$4-'PRE Plan'!$E$4)/(LN(('PRE Plan'!$C$4-'PRE Plan'!$G$4)/('PRE Plan'!$E$4-'PRE Plan'!$G$4))))/49.8329)^Blad1!$K$85</f>
        <v>512.02156826127805</v>
      </c>
      <c r="H89" s="77">
        <f>Blad1!L82*((('PRE Plan'!$C$4-'PRE Plan'!$E$4)/(LN(('PRE Plan'!$C$4-'PRE Plan'!$G$4)/('PRE Plan'!$E$4-'PRE Plan'!$G$4))))/49.8329)^Blad1!$M$85</f>
        <v>391.68019211803482</v>
      </c>
      <c r="I89" s="77">
        <f>Blad1!N82*((('PRE Plan'!$C$4-'PRE Plan'!$E$4)/(LN(('PRE Plan'!$C$4-'PRE Plan'!$G$4)/('PRE Plan'!$E$4-'PRE Plan'!$G$4))))/49.8329)^Blad1!$O$85</f>
        <v>503.50686273670573</v>
      </c>
      <c r="J89" s="161" t="s">
        <v>72</v>
      </c>
      <c r="K89" s="77">
        <f>Blad1!R82*((('PRE Plan'!$C$4-'PRE Plan'!$E$4)/(LN(('PRE Plan'!$C$4-'PRE Plan'!$G$4)/('PRE Plan'!$E$4-'PRE Plan'!$G$4))))/49.8329)^Blad1!$S$85</f>
        <v>661.59386152959405</v>
      </c>
      <c r="L89" s="77">
        <f>Blad1!T82*((('PRE Plan'!$C$4-'PRE Plan'!$E$4)/(LN(('PRE Plan'!$C$4-'PRE Plan'!$G$4)/('PRE Plan'!$E$4-'PRE Plan'!$G$4))))/49.8329)^Blad1!$U$85</f>
        <v>494.64592767017854</v>
      </c>
      <c r="M89" s="77">
        <f>Blad1!V82*((('PRE Plan'!$C$4-'PRE Plan'!$E$4)/(LN(('PRE Plan'!$C$4-'PRE Plan'!$G$4)/('PRE Plan'!$E$4-'PRE Plan'!$G$4))))/49.8329)^Blad1!$W$85</f>
        <v>607.0148730815572</v>
      </c>
    </row>
    <row r="90" spans="2:13" x14ac:dyDescent="0.2">
      <c r="B90" s="52">
        <v>800</v>
      </c>
      <c r="C90" s="77">
        <f>Blad1!B83*((('PRE Plan'!$C$4-'PRE Plan'!$E$4)/(LN(('PRE Plan'!$C$4-'PRE Plan'!$G$4)/('PRE Plan'!$E$4-'PRE Plan'!$G$4))))/49.8329)^Blad1!$C$85</f>
        <v>209.96728950469378</v>
      </c>
      <c r="D90" s="77">
        <f>Blad1!D83*((('PRE Plan'!$C$4-'PRE Plan'!$E$4)/(LN(('PRE Plan'!$C$4-'PRE Plan'!$G$4)/('PRE Plan'!$E$4-'PRE Plan'!$G$4))))/49.8329)^Blad1!$E$85</f>
        <v>341.84752216690578</v>
      </c>
      <c r="E90" s="77">
        <f>Blad1!F83*((('PRE Plan'!$C$4-'PRE Plan'!$E$4)/(LN(('PRE Plan'!$C$4-'PRE Plan'!$G$4)/('PRE Plan'!$E$4-'PRE Plan'!$G$4))))/49.8329)^Blad1!$G$85</f>
        <v>332.83673065181398</v>
      </c>
      <c r="F90" s="77">
        <f>Blad1!H83*((('PRE Plan'!$C$4-'PRE Plan'!$E$4)/(LN(('PRE Plan'!$C$4-'PRE Plan'!$G$4)/('PRE Plan'!$E$4-'PRE Plan'!$G$4))))/49.8329)^Blad1!$I$85</f>
        <v>461.37272634554341</v>
      </c>
      <c r="G90" s="77">
        <f>Blad1!J83*((('PRE Plan'!$C$4-'PRE Plan'!$E$4)/(LN(('PRE Plan'!$C$4-'PRE Plan'!$G$4)/('PRE Plan'!$E$4-'PRE Plan'!$G$4))))/49.8329)^Blad1!$K$85</f>
        <v>585.16750658431772</v>
      </c>
      <c r="H90" s="77">
        <f>Blad1!L83*((('PRE Plan'!$C$4-'PRE Plan'!$E$4)/(LN(('PRE Plan'!$C$4-'PRE Plan'!$G$4)/('PRE Plan'!$E$4-'PRE Plan'!$G$4))))/49.8329)^Blad1!$M$85</f>
        <v>447.6345052777541</v>
      </c>
      <c r="I90" s="77">
        <f>Blad1!N83*((('PRE Plan'!$C$4-'PRE Plan'!$E$4)/(LN(('PRE Plan'!$C$4-'PRE Plan'!$G$4)/('PRE Plan'!$E$4-'PRE Plan'!$G$4))))/49.8329)^Blad1!$O$85</f>
        <v>575.43641455623515</v>
      </c>
      <c r="J90" s="161" t="s">
        <v>72</v>
      </c>
      <c r="K90" s="77">
        <f>Blad1!R83*((('PRE Plan'!$C$4-'PRE Plan'!$E$4)/(LN(('PRE Plan'!$C$4-'PRE Plan'!$G$4)/('PRE Plan'!$E$4-'PRE Plan'!$G$4))))/49.8329)^Blad1!$S$85</f>
        <v>756.10727031953604</v>
      </c>
      <c r="L90" s="77">
        <f>Blad1!T83*((('PRE Plan'!$C$4-'PRE Plan'!$E$4)/(LN(('PRE Plan'!$C$4-'PRE Plan'!$G$4)/('PRE Plan'!$E$4-'PRE Plan'!$G$4))))/49.8329)^Blad1!$U$85</f>
        <v>565.30963162306114</v>
      </c>
      <c r="M90" s="77">
        <f>Blad1!V83*((('PRE Plan'!$C$4-'PRE Plan'!$E$4)/(LN(('PRE Plan'!$C$4-'PRE Plan'!$G$4)/('PRE Plan'!$E$4-'PRE Plan'!$G$4))))/49.8329)^Blad1!$W$85</f>
        <v>693.73128352177957</v>
      </c>
    </row>
    <row r="91" spans="2:13" x14ac:dyDescent="0.2">
      <c r="B91" s="52">
        <v>900</v>
      </c>
      <c r="C91" s="77">
        <f>Blad1!B84*((('PRE Plan'!$C$4-'PRE Plan'!$E$4)/(LN(('PRE Plan'!$C$4-'PRE Plan'!$G$4)/('PRE Plan'!$E$4-'PRE Plan'!$G$4))))/49.8329)^Blad1!$C$85</f>
        <v>236.2132006927805</v>
      </c>
      <c r="D91" s="77">
        <f>Blad1!D84*((('PRE Plan'!$C$4-'PRE Plan'!$E$4)/(LN(('PRE Plan'!$C$4-'PRE Plan'!$G$4)/('PRE Plan'!$E$4-'PRE Plan'!$G$4))))/49.8329)^Blad1!$E$85</f>
        <v>384.57846243776896</v>
      </c>
      <c r="E91" s="77">
        <f>Blad1!F84*((('PRE Plan'!$C$4-'PRE Plan'!$E$4)/(LN(('PRE Plan'!$C$4-'PRE Plan'!$G$4)/('PRE Plan'!$E$4-'PRE Plan'!$G$4))))/49.8329)^Blad1!$G$85</f>
        <v>374.44132198329072</v>
      </c>
      <c r="F91" s="77">
        <f>Blad1!H84*((('PRE Plan'!$C$4-'PRE Plan'!$E$4)/(LN(('PRE Plan'!$C$4-'PRE Plan'!$G$4)/('PRE Plan'!$E$4-'PRE Plan'!$G$4))))/49.8329)^Blad1!$I$85</f>
        <v>519.04431713873623</v>
      </c>
      <c r="G91" s="77">
        <f>Blad1!J84*((('PRE Plan'!$C$4-'PRE Plan'!$E$4)/(LN(('PRE Plan'!$C$4-'PRE Plan'!$G$4)/('PRE Plan'!$E$4-'PRE Plan'!$G$4))))/49.8329)^Blad1!$K$85</f>
        <v>658.31344490735739</v>
      </c>
      <c r="H91" s="77">
        <f>Blad1!L84*((('PRE Plan'!$C$4-'PRE Plan'!$E$4)/(LN(('PRE Plan'!$C$4-'PRE Plan'!$G$4)/('PRE Plan'!$E$4-'PRE Plan'!$G$4))))/49.8329)^Blad1!$M$85</f>
        <v>503.58881843747332</v>
      </c>
      <c r="I91" s="77">
        <f>Blad1!N84*((('PRE Plan'!$C$4-'PRE Plan'!$E$4)/(LN(('PRE Plan'!$C$4-'PRE Plan'!$G$4)/('PRE Plan'!$E$4-'PRE Plan'!$G$4))))/49.8329)^Blad1!$O$85</f>
        <v>647.36596637576451</v>
      </c>
      <c r="J91" s="161" t="s">
        <v>72</v>
      </c>
      <c r="K91" s="77">
        <f>Blad1!R84*((('PRE Plan'!$C$4-'PRE Plan'!$E$4)/(LN(('PRE Plan'!$C$4-'PRE Plan'!$G$4)/('PRE Plan'!$E$4-'PRE Plan'!$G$4))))/49.8329)^Blad1!$S$85</f>
        <v>850.62067910947803</v>
      </c>
      <c r="L91" s="77">
        <f>Blad1!T84*((('PRE Plan'!$C$4-'PRE Plan'!$E$4)/(LN(('PRE Plan'!$C$4-'PRE Plan'!$G$4)/('PRE Plan'!$E$4-'PRE Plan'!$G$4))))/49.8329)^Blad1!$U$85</f>
        <v>635.97333557594379</v>
      </c>
      <c r="M91" s="77">
        <f>Blad1!V84*((('PRE Plan'!$C$4-'PRE Plan'!$E$4)/(LN(('PRE Plan'!$C$4-'PRE Plan'!$G$4)/('PRE Plan'!$E$4-'PRE Plan'!$G$4))))/49.8329)^Blad1!$W$85</f>
        <v>780.44769396200206</v>
      </c>
    </row>
    <row r="92" spans="2:13" x14ac:dyDescent="0.2">
      <c r="B92" s="52">
        <v>1000</v>
      </c>
      <c r="C92" s="77">
        <f>Blad1!B85*((('PRE Plan'!$C$4-'PRE Plan'!$E$4)/(LN(('PRE Plan'!$C$4-'PRE Plan'!$G$4)/('PRE Plan'!$E$4-'PRE Plan'!$G$4))))/49.8329)^Blad1!$C$85</f>
        <v>262.45911188086723</v>
      </c>
      <c r="D92" s="77">
        <f>Blad1!D85*((('PRE Plan'!$C$4-'PRE Plan'!$E$4)/(LN(('PRE Plan'!$C$4-'PRE Plan'!$G$4)/('PRE Plan'!$E$4-'PRE Plan'!$G$4))))/49.8329)^Blad1!$E$85</f>
        <v>427.30940270863221</v>
      </c>
      <c r="E92" s="77">
        <f>Blad1!F85*((('PRE Plan'!$C$4-'PRE Plan'!$E$4)/(LN(('PRE Plan'!$C$4-'PRE Plan'!$G$4)/('PRE Plan'!$E$4-'PRE Plan'!$G$4))))/49.8329)^Blad1!$G$85</f>
        <v>416.04591331476746</v>
      </c>
      <c r="F92" s="77">
        <f>Blad1!H85*((('PRE Plan'!$C$4-'PRE Plan'!$E$4)/(LN(('PRE Plan'!$C$4-'PRE Plan'!$G$4)/('PRE Plan'!$E$4-'PRE Plan'!$G$4))))/49.8329)^Blad1!$I$85</f>
        <v>576.71590793192922</v>
      </c>
      <c r="G92" s="77">
        <f>Blad1!J85*((('PRE Plan'!$C$4-'PRE Plan'!$E$4)/(LN(('PRE Plan'!$C$4-'PRE Plan'!$G$4)/('PRE Plan'!$E$4-'PRE Plan'!$G$4))))/49.8329)^Blad1!$K$85</f>
        <v>731.45938323039718</v>
      </c>
      <c r="H92" s="77">
        <f>Blad1!L85*((('PRE Plan'!$C$4-'PRE Plan'!$E$4)/(LN(('PRE Plan'!$C$4-'PRE Plan'!$G$4)/('PRE Plan'!$E$4-'PRE Plan'!$G$4))))/49.8329)^Blad1!$M$85</f>
        <v>559.54313159719266</v>
      </c>
      <c r="I92" s="77">
        <f>Blad1!N85*((('PRE Plan'!$C$4-'PRE Plan'!$E$4)/(LN(('PRE Plan'!$C$4-'PRE Plan'!$G$4)/('PRE Plan'!$E$4-'PRE Plan'!$G$4))))/49.8329)^Blad1!$O$85</f>
        <v>719.29551819529388</v>
      </c>
      <c r="J92" s="161" t="s">
        <v>72</v>
      </c>
      <c r="K92" s="77">
        <f>Blad1!R85*((('PRE Plan'!$C$4-'PRE Plan'!$E$4)/(LN(('PRE Plan'!$C$4-'PRE Plan'!$G$4)/('PRE Plan'!$E$4-'PRE Plan'!$G$4))))/49.8329)^Blad1!$S$85</f>
        <v>945.13408789942002</v>
      </c>
      <c r="L92" s="77">
        <f>Blad1!T85*((('PRE Plan'!$C$4-'PRE Plan'!$E$4)/(LN(('PRE Plan'!$C$4-'PRE Plan'!$G$4)/('PRE Plan'!$E$4-'PRE Plan'!$G$4))))/49.8329)^Blad1!$U$85</f>
        <v>706.63703952882645</v>
      </c>
      <c r="M92" s="77">
        <f>Blad1!V85*((('PRE Plan'!$C$4-'PRE Plan'!$E$4)/(LN(('PRE Plan'!$C$4-'PRE Plan'!$G$4)/('PRE Plan'!$E$4-'PRE Plan'!$G$4))))/49.8329)^Blad1!$W$85</f>
        <v>867.16410440222455</v>
      </c>
    </row>
    <row r="93" spans="2:13" x14ac:dyDescent="0.2">
      <c r="B93" s="52">
        <v>1100</v>
      </c>
      <c r="C93" s="77">
        <f>Blad1!B86*((('PRE Plan'!$C$4-'PRE Plan'!$E$4)/(LN(('PRE Plan'!$C$4-'PRE Plan'!$G$4)/('PRE Plan'!$E$4-'PRE Plan'!$G$4))))/49.8329)^Blad1!$C$85</f>
        <v>288.70502306895395</v>
      </c>
      <c r="D93" s="77">
        <f>Blad1!D86*((('PRE Plan'!$C$4-'PRE Plan'!$E$4)/(LN(('PRE Plan'!$C$4-'PRE Plan'!$G$4)/('PRE Plan'!$E$4-'PRE Plan'!$G$4))))/49.8329)^Blad1!$E$85</f>
        <v>470.04034297949551</v>
      </c>
      <c r="E93" s="77">
        <f>Blad1!F86*((('PRE Plan'!$C$4-'PRE Plan'!$E$4)/(LN(('PRE Plan'!$C$4-'PRE Plan'!$G$4)/('PRE Plan'!$E$4-'PRE Plan'!$G$4))))/49.8329)^Blad1!$G$85</f>
        <v>457.6505046462442</v>
      </c>
      <c r="F93" s="77">
        <f>Blad1!H86*((('PRE Plan'!$C$4-'PRE Plan'!$E$4)/(LN(('PRE Plan'!$C$4-'PRE Plan'!$G$4)/('PRE Plan'!$E$4-'PRE Plan'!$G$4))))/49.8329)^Blad1!$I$85</f>
        <v>634.38749872512221</v>
      </c>
      <c r="G93" s="77">
        <f>Blad1!J86*((('PRE Plan'!$C$4-'PRE Plan'!$E$4)/(LN(('PRE Plan'!$C$4-'PRE Plan'!$G$4)/('PRE Plan'!$E$4-'PRE Plan'!$G$4))))/49.8329)^Blad1!$K$85</f>
        <v>804.60532155343697</v>
      </c>
      <c r="H93" s="77">
        <f>Blad1!L86*((('PRE Plan'!$C$4-'PRE Plan'!$E$4)/(LN(('PRE Plan'!$C$4-'PRE Plan'!$G$4)/('PRE Plan'!$E$4-'PRE Plan'!$G$4))))/49.8329)^Blad1!$M$85</f>
        <v>615.49744475691182</v>
      </c>
      <c r="I93" s="77">
        <f>Blad1!N86*((('PRE Plan'!$C$4-'PRE Plan'!$E$4)/(LN(('PRE Plan'!$C$4-'PRE Plan'!$G$4)/('PRE Plan'!$E$4-'PRE Plan'!$G$4))))/49.8329)^Blad1!$O$85</f>
        <v>791.22507001482336</v>
      </c>
      <c r="J93" s="161" t="s">
        <v>72</v>
      </c>
      <c r="K93" s="77">
        <f>Blad1!R86*((('PRE Plan'!$C$4-'PRE Plan'!$E$4)/(LN(('PRE Plan'!$C$4-'PRE Plan'!$G$4)/('PRE Plan'!$E$4-'PRE Plan'!$G$4))))/49.8329)^Blad1!$S$85</f>
        <v>1039.647496689362</v>
      </c>
      <c r="L93" s="77">
        <f>Blad1!T86*((('PRE Plan'!$C$4-'PRE Plan'!$E$4)/(LN(('PRE Plan'!$C$4-'PRE Plan'!$G$4)/('PRE Plan'!$E$4-'PRE Plan'!$G$4))))/49.8329)^Blad1!$U$85</f>
        <v>777.30074348170911</v>
      </c>
      <c r="M93" s="77">
        <f>Blad1!V86*((('PRE Plan'!$C$4-'PRE Plan'!$E$4)/(LN(('PRE Plan'!$C$4-'PRE Plan'!$G$4)/('PRE Plan'!$E$4-'PRE Plan'!$G$4))))/49.8329)^Blad1!$W$85</f>
        <v>953.88051484244704</v>
      </c>
    </row>
    <row r="94" spans="2:13" x14ac:dyDescent="0.2">
      <c r="B94" s="52">
        <v>1200</v>
      </c>
      <c r="C94" s="77">
        <f>Blad1!B87*((('PRE Plan'!$C$4-'PRE Plan'!$E$4)/(LN(('PRE Plan'!$C$4-'PRE Plan'!$G$4)/('PRE Plan'!$E$4-'PRE Plan'!$G$4))))/49.8329)^Blad1!$C$85</f>
        <v>314.95093425704067</v>
      </c>
      <c r="D94" s="77">
        <f>Blad1!D87*((('PRE Plan'!$C$4-'PRE Plan'!$E$4)/(LN(('PRE Plan'!$C$4-'PRE Plan'!$G$4)/('PRE Plan'!$E$4-'PRE Plan'!$G$4))))/49.8329)^Blad1!$E$85</f>
        <v>512.77128325035869</v>
      </c>
      <c r="E94" s="77">
        <f>Blad1!F87*((('PRE Plan'!$C$4-'PRE Plan'!$E$4)/(LN(('PRE Plan'!$C$4-'PRE Plan'!$G$4)/('PRE Plan'!$E$4-'PRE Plan'!$G$4))))/49.8329)^Blad1!$G$85</f>
        <v>499.25509597772094</v>
      </c>
      <c r="F94" s="77">
        <f>Blad1!H87*((('PRE Plan'!$C$4-'PRE Plan'!$E$4)/(LN(('PRE Plan'!$C$4-'PRE Plan'!$G$4)/('PRE Plan'!$E$4-'PRE Plan'!$G$4))))/49.8329)^Blad1!$I$85</f>
        <v>692.05908951831509</v>
      </c>
      <c r="G94" s="77">
        <f>Blad1!J87*((('PRE Plan'!$C$4-'PRE Plan'!$E$4)/(LN(('PRE Plan'!$C$4-'PRE Plan'!$G$4)/('PRE Plan'!$E$4-'PRE Plan'!$G$4))))/49.8329)^Blad1!$K$85</f>
        <v>877.75125987647664</v>
      </c>
      <c r="H94" s="77">
        <f>Blad1!L87*((('PRE Plan'!$C$4-'PRE Plan'!$E$4)/(LN(('PRE Plan'!$C$4-'PRE Plan'!$G$4)/('PRE Plan'!$E$4-'PRE Plan'!$G$4))))/49.8329)^Blad1!$M$85</f>
        <v>671.4517579166311</v>
      </c>
      <c r="I94" s="77">
        <f>Blad1!N87*((('PRE Plan'!$C$4-'PRE Plan'!$E$4)/(LN(('PRE Plan'!$C$4-'PRE Plan'!$G$4)/('PRE Plan'!$E$4-'PRE Plan'!$G$4))))/49.8329)^Blad1!$O$85</f>
        <v>863.15462183435272</v>
      </c>
      <c r="J94" s="161" t="s">
        <v>72</v>
      </c>
      <c r="K94" s="77">
        <f>Blad1!R87*((('PRE Plan'!$C$4-'PRE Plan'!$E$4)/(LN(('PRE Plan'!$C$4-'PRE Plan'!$G$4)/('PRE Plan'!$E$4-'PRE Plan'!$G$4))))/49.8329)^Blad1!$S$85</f>
        <v>1134.1609054793039</v>
      </c>
      <c r="L94" s="77">
        <f>Blad1!T87*((('PRE Plan'!$C$4-'PRE Plan'!$E$4)/(LN(('PRE Plan'!$C$4-'PRE Plan'!$G$4)/('PRE Plan'!$E$4-'PRE Plan'!$G$4))))/49.8329)^Blad1!$U$85</f>
        <v>847.96444743459176</v>
      </c>
      <c r="M94" s="77">
        <f>Blad1!V87*((('PRE Plan'!$C$4-'PRE Plan'!$E$4)/(LN(('PRE Plan'!$C$4-'PRE Plan'!$G$4)/('PRE Plan'!$E$4-'PRE Plan'!$G$4))))/49.8329)^Blad1!$W$85</f>
        <v>1040.5969252826694</v>
      </c>
    </row>
    <row r="95" spans="2:13" x14ac:dyDescent="0.2">
      <c r="B95" s="52">
        <v>1300</v>
      </c>
      <c r="C95" s="77">
        <f>Blad1!B88*((('PRE Plan'!$C$4-'PRE Plan'!$E$4)/(LN(('PRE Plan'!$C$4-'PRE Plan'!$G$4)/('PRE Plan'!$E$4-'PRE Plan'!$G$4))))/49.8329)^Blad1!$C$85</f>
        <v>341.19684544512739</v>
      </c>
      <c r="D95" s="77">
        <f>Blad1!D88*((('PRE Plan'!$C$4-'PRE Plan'!$E$4)/(LN(('PRE Plan'!$C$4-'PRE Plan'!$G$4)/('PRE Plan'!$E$4-'PRE Plan'!$G$4))))/49.8329)^Blad1!$E$85</f>
        <v>555.50222352122182</v>
      </c>
      <c r="E95" s="77">
        <f>Blad1!F88*((('PRE Plan'!$C$4-'PRE Plan'!$E$4)/(LN(('PRE Plan'!$C$4-'PRE Plan'!$G$4)/('PRE Plan'!$E$4-'PRE Plan'!$G$4))))/49.8329)^Blad1!$G$85</f>
        <v>540.85968730919774</v>
      </c>
      <c r="F95" s="77">
        <f>Blad1!H88*((('PRE Plan'!$C$4-'PRE Plan'!$E$4)/(LN(('PRE Plan'!$C$4-'PRE Plan'!$G$4)/('PRE Plan'!$E$4-'PRE Plan'!$G$4))))/49.8329)^Blad1!$I$85</f>
        <v>749.73068031150797</v>
      </c>
      <c r="G95" s="77">
        <f>Blad1!J88*((('PRE Plan'!$C$4-'PRE Plan'!$E$4)/(LN(('PRE Plan'!$C$4-'PRE Plan'!$G$4)/('PRE Plan'!$E$4-'PRE Plan'!$G$4))))/49.8329)^Blad1!$K$85</f>
        <v>950.89719819951631</v>
      </c>
      <c r="H95" s="77">
        <f>Blad1!L88*((('PRE Plan'!$C$4-'PRE Plan'!$E$4)/(LN(('PRE Plan'!$C$4-'PRE Plan'!$G$4)/('PRE Plan'!$E$4-'PRE Plan'!$G$4))))/49.8329)^Blad1!$M$85</f>
        <v>727.40607107635037</v>
      </c>
      <c r="I95" s="77">
        <f>Blad1!N88*((('PRE Plan'!$C$4-'PRE Plan'!$E$4)/(LN(('PRE Plan'!$C$4-'PRE Plan'!$G$4)/('PRE Plan'!$E$4-'PRE Plan'!$G$4))))/49.8329)^Blad1!$O$85</f>
        <v>935.08417365388209</v>
      </c>
      <c r="J95" s="161" t="s">
        <v>72</v>
      </c>
      <c r="K95" s="77">
        <f>Blad1!R88*((('PRE Plan'!$C$4-'PRE Plan'!$E$4)/(LN(('PRE Plan'!$C$4-'PRE Plan'!$G$4)/('PRE Plan'!$E$4-'PRE Plan'!$G$4))))/49.8329)^Blad1!$S$85</f>
        <v>1228.674314269246</v>
      </c>
      <c r="L95" s="77">
        <f>Blad1!T88*((('PRE Plan'!$C$4-'PRE Plan'!$E$4)/(LN(('PRE Plan'!$C$4-'PRE Plan'!$G$4)/('PRE Plan'!$E$4-'PRE Plan'!$G$4))))/49.8329)^Blad1!$U$85</f>
        <v>918.62815138747442</v>
      </c>
      <c r="M95" s="77">
        <f>Blad1!V88*((('PRE Plan'!$C$4-'PRE Plan'!$E$4)/(LN(('PRE Plan'!$C$4-'PRE Plan'!$G$4)/('PRE Plan'!$E$4-'PRE Plan'!$G$4))))/49.8329)^Blad1!$W$85</f>
        <v>1127.3133357228919</v>
      </c>
    </row>
    <row r="96" spans="2:13" x14ac:dyDescent="0.2">
      <c r="B96" s="52">
        <v>1400</v>
      </c>
      <c r="C96" s="77">
        <f>Blad1!B89*((('PRE Plan'!$C$4-'PRE Plan'!$E$4)/(LN(('PRE Plan'!$C$4-'PRE Plan'!$G$4)/('PRE Plan'!$E$4-'PRE Plan'!$G$4))))/49.8329)^Blad1!$C$85</f>
        <v>367.44275663321412</v>
      </c>
      <c r="D96" s="77">
        <f>Blad1!D89*((('PRE Plan'!$C$4-'PRE Plan'!$E$4)/(LN(('PRE Plan'!$C$4-'PRE Plan'!$G$4)/('PRE Plan'!$E$4-'PRE Plan'!$G$4))))/49.8329)^Blad1!$E$85</f>
        <v>598.23316379208507</v>
      </c>
      <c r="E96" s="77">
        <f>Blad1!F89*((('PRE Plan'!$C$4-'PRE Plan'!$E$4)/(LN(('PRE Plan'!$C$4-'PRE Plan'!$G$4)/('PRE Plan'!$E$4-'PRE Plan'!$G$4))))/49.8329)^Blad1!$G$85</f>
        <v>582.46427864067448</v>
      </c>
      <c r="F96" s="77">
        <f>Blad1!H89*((('PRE Plan'!$C$4-'PRE Plan'!$E$4)/(LN(('PRE Plan'!$C$4-'PRE Plan'!$G$4)/('PRE Plan'!$E$4-'PRE Plan'!$G$4))))/49.8329)^Blad1!$I$85</f>
        <v>807.40227110470084</v>
      </c>
      <c r="G96" s="77">
        <f>Blad1!J89*((('PRE Plan'!$C$4-'PRE Plan'!$E$4)/(LN(('PRE Plan'!$C$4-'PRE Plan'!$G$4)/('PRE Plan'!$E$4-'PRE Plan'!$G$4))))/49.8329)^Blad1!$K$85</f>
        <v>1024.0431365225561</v>
      </c>
      <c r="H96" s="77">
        <f>Blad1!L89*((('PRE Plan'!$C$4-'PRE Plan'!$E$4)/(LN(('PRE Plan'!$C$4-'PRE Plan'!$G$4)/('PRE Plan'!$E$4-'PRE Plan'!$G$4))))/49.8329)^Blad1!$M$85</f>
        <v>783.36038423606965</v>
      </c>
      <c r="I96" s="77">
        <f>Blad1!N89*((('PRE Plan'!$C$4-'PRE Plan'!$E$4)/(LN(('PRE Plan'!$C$4-'PRE Plan'!$G$4)/('PRE Plan'!$E$4-'PRE Plan'!$G$4))))/49.8329)^Blad1!$O$85</f>
        <v>1007.0137254734115</v>
      </c>
      <c r="J96" s="161" t="s">
        <v>72</v>
      </c>
      <c r="K96" s="77">
        <f>Blad1!R89*((('PRE Plan'!$C$4-'PRE Plan'!$E$4)/(LN(('PRE Plan'!$C$4-'PRE Plan'!$G$4)/('PRE Plan'!$E$4-'PRE Plan'!$G$4))))/49.8329)^Blad1!$S$85</f>
        <v>1323.1877230591881</v>
      </c>
      <c r="L96" s="77">
        <f>Blad1!T89*((('PRE Plan'!$C$4-'PRE Plan'!$E$4)/(LN(('PRE Plan'!$C$4-'PRE Plan'!$G$4)/('PRE Plan'!$E$4-'PRE Plan'!$G$4))))/49.8329)^Blad1!$U$85</f>
        <v>989.29185534035707</v>
      </c>
      <c r="M96" s="77">
        <f>Blad1!V89*((('PRE Plan'!$C$4-'PRE Plan'!$E$4)/(LN(('PRE Plan'!$C$4-'PRE Plan'!$G$4)/('PRE Plan'!$E$4-'PRE Plan'!$G$4))))/49.8329)^Blad1!$W$85</f>
        <v>1214.0297461631144</v>
      </c>
    </row>
    <row r="97" spans="1:13" x14ac:dyDescent="0.2">
      <c r="B97" s="52">
        <v>1500</v>
      </c>
      <c r="C97" s="77">
        <f>Blad1!B90*((('PRE Plan'!$C$4-'PRE Plan'!$E$4)/(LN(('PRE Plan'!$C$4-'PRE Plan'!$G$4)/('PRE Plan'!$E$4-'PRE Plan'!$G$4))))/49.8329)^Blad1!$C$85</f>
        <v>393.68866782130084</v>
      </c>
      <c r="D97" s="77">
        <f>Blad1!D90*((('PRE Plan'!$C$4-'PRE Plan'!$E$4)/(LN(('PRE Plan'!$C$4-'PRE Plan'!$G$4)/('PRE Plan'!$E$4-'PRE Plan'!$G$4))))/49.8329)^Blad1!$E$85</f>
        <v>640.96410406294831</v>
      </c>
      <c r="E97" s="77">
        <f>Blad1!F90*((('PRE Plan'!$C$4-'PRE Plan'!$E$4)/(LN(('PRE Plan'!$C$4-'PRE Plan'!$G$4)/('PRE Plan'!$E$4-'PRE Plan'!$G$4))))/49.8329)^Blad1!$G$85</f>
        <v>624.06886997215122</v>
      </c>
      <c r="F97" s="77">
        <f>Blad1!H90*((('PRE Plan'!$C$4-'PRE Plan'!$E$4)/(LN(('PRE Plan'!$C$4-'PRE Plan'!$G$4)/('PRE Plan'!$E$4-'PRE Plan'!$G$4))))/49.8329)^Blad1!$I$85</f>
        <v>865.07386189789383</v>
      </c>
      <c r="G97" s="77">
        <f>Blad1!J90*((('PRE Plan'!$C$4-'PRE Plan'!$E$4)/(LN(('PRE Plan'!$C$4-'PRE Plan'!$G$4)/('PRE Plan'!$E$4-'PRE Plan'!$G$4))))/49.8329)^Blad1!$K$85</f>
        <v>1097.1890748455958</v>
      </c>
      <c r="H97" s="77">
        <f>Blad1!L90*((('PRE Plan'!$C$4-'PRE Plan'!$E$4)/(LN(('PRE Plan'!$C$4-'PRE Plan'!$G$4)/('PRE Plan'!$E$4-'PRE Plan'!$G$4))))/49.8329)^Blad1!$M$85</f>
        <v>839.31469739578893</v>
      </c>
      <c r="I97" s="77">
        <f>Blad1!N90*((('PRE Plan'!$C$4-'PRE Plan'!$E$4)/(LN(('PRE Plan'!$C$4-'PRE Plan'!$G$4)/('PRE Plan'!$E$4-'PRE Plan'!$G$4))))/49.8329)^Blad1!$O$85</f>
        <v>1078.9432772929408</v>
      </c>
      <c r="J97" s="161" t="s">
        <v>72</v>
      </c>
      <c r="K97" s="77">
        <f>Blad1!R90*((('PRE Plan'!$C$4-'PRE Plan'!$E$4)/(LN(('PRE Plan'!$C$4-'PRE Plan'!$G$4)/('PRE Plan'!$E$4-'PRE Plan'!$G$4))))/49.8329)^Blad1!$S$85</f>
        <v>1417.70113184913</v>
      </c>
      <c r="L97" s="77">
        <f>Blad1!T90*((('PRE Plan'!$C$4-'PRE Plan'!$E$4)/(LN(('PRE Plan'!$C$4-'PRE Plan'!$G$4)/('PRE Plan'!$E$4-'PRE Plan'!$G$4))))/49.8329)^Blad1!$U$85</f>
        <v>1059.9555592932397</v>
      </c>
      <c r="M97" s="77">
        <f>Blad1!V90*((('PRE Plan'!$C$4-'PRE Plan'!$E$4)/(LN(('PRE Plan'!$C$4-'PRE Plan'!$G$4)/('PRE Plan'!$E$4-'PRE Plan'!$G$4))))/49.8329)^Blad1!$W$85</f>
        <v>1300.7461566033369</v>
      </c>
    </row>
    <row r="98" spans="1:13" x14ac:dyDescent="0.2">
      <c r="B98" s="52">
        <v>1600</v>
      </c>
      <c r="C98" s="77">
        <f>Blad1!B91*((('PRE Plan'!$C$4-'PRE Plan'!$E$4)/(LN(('PRE Plan'!$C$4-'PRE Plan'!$G$4)/('PRE Plan'!$E$4-'PRE Plan'!$G$4))))/49.8329)^Blad1!$C$85</f>
        <v>419.93457900938756</v>
      </c>
      <c r="D98" s="77">
        <f>Blad1!D91*((('PRE Plan'!$C$4-'PRE Plan'!$E$4)/(LN(('PRE Plan'!$C$4-'PRE Plan'!$G$4)/('PRE Plan'!$E$4-'PRE Plan'!$G$4))))/49.8329)^Blad1!$E$85</f>
        <v>683.69504433381155</v>
      </c>
      <c r="E98" s="77">
        <f>Blad1!F91*((('PRE Plan'!$C$4-'PRE Plan'!$E$4)/(LN(('PRE Plan'!$C$4-'PRE Plan'!$G$4)/('PRE Plan'!$E$4-'PRE Plan'!$G$4))))/49.8329)^Blad1!$G$85</f>
        <v>665.67346130362796</v>
      </c>
      <c r="F98" s="77">
        <f>Blad1!H91*((('PRE Plan'!$C$4-'PRE Plan'!$E$4)/(LN(('PRE Plan'!$C$4-'PRE Plan'!$G$4)/('PRE Plan'!$E$4-'PRE Plan'!$G$4))))/49.8329)^Blad1!$I$85</f>
        <v>922.74545269108683</v>
      </c>
      <c r="G98" s="77">
        <f>Blad1!J91*((('PRE Plan'!$C$4-'PRE Plan'!$E$4)/(LN(('PRE Plan'!$C$4-'PRE Plan'!$G$4)/('PRE Plan'!$E$4-'PRE Plan'!$G$4))))/49.8329)^Blad1!$K$85</f>
        <v>1170.3350131686354</v>
      </c>
      <c r="H98" s="77">
        <f>Blad1!L91*((('PRE Plan'!$C$4-'PRE Plan'!$E$4)/(LN(('PRE Plan'!$C$4-'PRE Plan'!$G$4)/('PRE Plan'!$E$4-'PRE Plan'!$G$4))))/49.8329)^Blad1!$M$85</f>
        <v>895.2690105555082</v>
      </c>
      <c r="I98" s="77">
        <f>Blad1!N91*((('PRE Plan'!$C$4-'PRE Plan'!$E$4)/(LN(('PRE Plan'!$C$4-'PRE Plan'!$G$4)/('PRE Plan'!$E$4-'PRE Plan'!$G$4))))/49.8329)^Blad1!$O$85</f>
        <v>1150.8728291124703</v>
      </c>
      <c r="J98" s="161" t="s">
        <v>72</v>
      </c>
      <c r="K98" s="77">
        <f>Blad1!R91*((('PRE Plan'!$C$4-'PRE Plan'!$E$4)/(LN(('PRE Plan'!$C$4-'PRE Plan'!$G$4)/('PRE Plan'!$E$4-'PRE Plan'!$G$4))))/49.8329)^Blad1!$S$85</f>
        <v>1512.2145406390721</v>
      </c>
      <c r="L98" s="77">
        <f>Blad1!T91*((('PRE Plan'!$C$4-'PRE Plan'!$E$4)/(LN(('PRE Plan'!$C$4-'PRE Plan'!$G$4)/('PRE Plan'!$E$4-'PRE Plan'!$G$4))))/49.8329)^Blad1!$U$85</f>
        <v>1130.6192632461223</v>
      </c>
      <c r="M98" s="77">
        <f>Blad1!V91*((('PRE Plan'!$C$4-'PRE Plan'!$E$4)/(LN(('PRE Plan'!$C$4-'PRE Plan'!$G$4)/('PRE Plan'!$E$4-'PRE Plan'!$G$4))))/49.8329)^Blad1!$W$85</f>
        <v>1387.4625670435591</v>
      </c>
    </row>
    <row r="99" spans="1:13" x14ac:dyDescent="0.2">
      <c r="B99" s="52">
        <v>1700</v>
      </c>
      <c r="C99" s="77">
        <f>Blad1!B92*((('PRE Plan'!$C$4-'PRE Plan'!$E$4)/(LN(('PRE Plan'!$C$4-'PRE Plan'!$G$4)/('PRE Plan'!$E$4-'PRE Plan'!$G$4))))/49.8329)^Blad1!$C$85</f>
        <v>446.18049019747428</v>
      </c>
      <c r="D99" s="77">
        <f>Blad1!D92*((('PRE Plan'!$C$4-'PRE Plan'!$E$4)/(LN(('PRE Plan'!$C$4-'PRE Plan'!$G$4)/('PRE Plan'!$E$4-'PRE Plan'!$G$4))))/49.8329)^Blad1!$E$85</f>
        <v>726.4259846046748</v>
      </c>
      <c r="E99" s="77">
        <f>Blad1!F92*((('PRE Plan'!$C$4-'PRE Plan'!$E$4)/(LN(('PRE Plan'!$C$4-'PRE Plan'!$G$4)/('PRE Plan'!$E$4-'PRE Plan'!$G$4))))/49.8329)^Blad1!$G$85</f>
        <v>707.2780526351047</v>
      </c>
      <c r="F99" s="77">
        <f>Blad1!H92*((('PRE Plan'!$C$4-'PRE Plan'!$E$4)/(LN(('PRE Plan'!$C$4-'PRE Plan'!$G$4)/('PRE Plan'!$E$4-'PRE Plan'!$G$4))))/49.8329)^Blad1!$I$85</f>
        <v>980.4170434842797</v>
      </c>
      <c r="G99" s="77">
        <f>Blad1!J92*((('PRE Plan'!$C$4-'PRE Plan'!$E$4)/(LN(('PRE Plan'!$C$4-'PRE Plan'!$G$4)/('PRE Plan'!$E$4-'PRE Plan'!$G$4))))/49.8329)^Blad1!$K$85</f>
        <v>1243.4809514916753</v>
      </c>
      <c r="H99" s="77">
        <f>Blad1!L92*((('PRE Plan'!$C$4-'PRE Plan'!$E$4)/(LN(('PRE Plan'!$C$4-'PRE Plan'!$G$4)/('PRE Plan'!$E$4-'PRE Plan'!$G$4))))/49.8329)^Blad1!$M$85</f>
        <v>951.22332371522748</v>
      </c>
      <c r="I99" s="77">
        <f>Blad1!N92*((('PRE Plan'!$C$4-'PRE Plan'!$E$4)/(LN(('PRE Plan'!$C$4-'PRE Plan'!$G$4)/('PRE Plan'!$E$4-'PRE Plan'!$G$4))))/49.8329)^Blad1!$O$85</f>
        <v>1222.8023809319998</v>
      </c>
      <c r="J99" s="161" t="s">
        <v>72</v>
      </c>
      <c r="K99" s="77">
        <f>Blad1!R92*((('PRE Plan'!$C$4-'PRE Plan'!$E$4)/(LN(('PRE Plan'!$C$4-'PRE Plan'!$G$4)/('PRE Plan'!$E$4-'PRE Plan'!$G$4))))/49.8329)^Blad1!$S$85</f>
        <v>1606.727949429014</v>
      </c>
      <c r="L99" s="77">
        <f>Blad1!T92*((('PRE Plan'!$C$4-'PRE Plan'!$E$4)/(LN(('PRE Plan'!$C$4-'PRE Plan'!$G$4)/('PRE Plan'!$E$4-'PRE Plan'!$G$4))))/49.8329)^Blad1!$U$85</f>
        <v>1201.282967199005</v>
      </c>
      <c r="M99" s="77">
        <f>Blad1!V92*((('PRE Plan'!$C$4-'PRE Plan'!$E$4)/(LN(('PRE Plan'!$C$4-'PRE Plan'!$G$4)/('PRE Plan'!$E$4-'PRE Plan'!$G$4))))/49.8329)^Blad1!$W$85</f>
        <v>1474.1789774837816</v>
      </c>
    </row>
    <row r="100" spans="1:13" x14ac:dyDescent="0.2">
      <c r="B100" s="52">
        <v>1800</v>
      </c>
      <c r="C100" s="77">
        <f>Blad1!B93*((('PRE Plan'!$C$4-'PRE Plan'!$E$4)/(LN(('PRE Plan'!$C$4-'PRE Plan'!$G$4)/('PRE Plan'!$E$4-'PRE Plan'!$G$4))))/49.8329)^Blad1!$C$85</f>
        <v>472.42640138556101</v>
      </c>
      <c r="D100" s="77">
        <f>Blad1!D93*((('PRE Plan'!$C$4-'PRE Plan'!$E$4)/(LN(('PRE Plan'!$C$4-'PRE Plan'!$G$4)/('PRE Plan'!$E$4-'PRE Plan'!$G$4))))/49.8329)^Blad1!$E$85</f>
        <v>769.15692487553792</v>
      </c>
      <c r="E100" s="77">
        <f>Blad1!F93*((('PRE Plan'!$C$4-'PRE Plan'!$E$4)/(LN(('PRE Plan'!$C$4-'PRE Plan'!$G$4)/('PRE Plan'!$E$4-'PRE Plan'!$G$4))))/49.8329)^Blad1!$G$85</f>
        <v>748.88264396658144</v>
      </c>
      <c r="F100" s="77">
        <f>Blad1!H93*((('PRE Plan'!$C$4-'PRE Plan'!$E$4)/(LN(('PRE Plan'!$C$4-'PRE Plan'!$G$4)/('PRE Plan'!$E$4-'PRE Plan'!$G$4))))/49.8329)^Blad1!$I$85</f>
        <v>1038.0886342774725</v>
      </c>
      <c r="G100" s="77">
        <f>Blad1!J93*((('PRE Plan'!$C$4-'PRE Plan'!$E$4)/(LN(('PRE Plan'!$C$4-'PRE Plan'!$G$4)/('PRE Plan'!$E$4-'PRE Plan'!$G$4))))/49.8329)^Blad1!$K$85</f>
        <v>1316.6268898147148</v>
      </c>
      <c r="H100" s="77">
        <f>Blad1!L93*((('PRE Plan'!$C$4-'PRE Plan'!$E$4)/(LN(('PRE Plan'!$C$4-'PRE Plan'!$G$4)/('PRE Plan'!$E$4-'PRE Plan'!$G$4))))/49.8329)^Blad1!$M$85</f>
        <v>1007.1776368749466</v>
      </c>
      <c r="I100" s="77">
        <f>Blad1!N93*((('PRE Plan'!$C$4-'PRE Plan'!$E$4)/(LN(('PRE Plan'!$C$4-'PRE Plan'!$G$4)/('PRE Plan'!$E$4-'PRE Plan'!$G$4))))/49.8329)^Blad1!$O$85</f>
        <v>1294.731932751529</v>
      </c>
      <c r="J100" s="161" t="s">
        <v>72</v>
      </c>
      <c r="K100" s="77">
        <f>Blad1!R93*((('PRE Plan'!$C$4-'PRE Plan'!$E$4)/(LN(('PRE Plan'!$C$4-'PRE Plan'!$G$4)/('PRE Plan'!$E$4-'PRE Plan'!$G$4))))/49.8329)^Blad1!$S$85</f>
        <v>1701.2413582189561</v>
      </c>
      <c r="L100" s="77">
        <f>Blad1!T93*((('PRE Plan'!$C$4-'PRE Plan'!$E$4)/(LN(('PRE Plan'!$C$4-'PRE Plan'!$G$4)/('PRE Plan'!$E$4-'PRE Plan'!$G$4))))/49.8329)^Blad1!$U$85</f>
        <v>1271.9466711518876</v>
      </c>
      <c r="M100" s="77">
        <f>Blad1!V93*((('PRE Plan'!$C$4-'PRE Plan'!$E$4)/(LN(('PRE Plan'!$C$4-'PRE Plan'!$G$4)/('PRE Plan'!$E$4-'PRE Plan'!$G$4))))/49.8329)^Blad1!$W$85</f>
        <v>1560.8953879240041</v>
      </c>
    </row>
    <row r="101" spans="1:13" x14ac:dyDescent="0.2">
      <c r="B101" s="52">
        <v>2000</v>
      </c>
      <c r="C101" s="77">
        <f>Blad1!B94*((('PRE Plan'!$C$4-'PRE Plan'!$E$4)/(LN(('PRE Plan'!$C$4-'PRE Plan'!$G$4)/('PRE Plan'!$E$4-'PRE Plan'!$G$4))))/49.8329)^Blad1!$C$85</f>
        <v>524.91822376173445</v>
      </c>
      <c r="D101" s="77">
        <f>Blad1!D94*((('PRE Plan'!$C$4-'PRE Plan'!$E$4)/(LN(('PRE Plan'!$C$4-'PRE Plan'!$G$4)/('PRE Plan'!$E$4-'PRE Plan'!$G$4))))/49.8329)^Blad1!$E$85</f>
        <v>854.61880541726441</v>
      </c>
      <c r="E101" s="77">
        <f>Blad1!F94*((('PRE Plan'!$C$4-'PRE Plan'!$E$4)/(LN(('PRE Plan'!$C$4-'PRE Plan'!$G$4)/('PRE Plan'!$E$4-'PRE Plan'!$G$4))))/49.8329)^Blad1!$G$85</f>
        <v>832.09182662953492</v>
      </c>
      <c r="F101" s="77">
        <f>Blad1!H94*((('PRE Plan'!$C$4-'PRE Plan'!$E$4)/(LN(('PRE Plan'!$C$4-'PRE Plan'!$G$4)/('PRE Plan'!$E$4-'PRE Plan'!$G$4))))/49.8329)^Blad1!$I$85</f>
        <v>1153.4318158638584</v>
      </c>
      <c r="G101" s="77">
        <f>Blad1!J94*((('PRE Plan'!$C$4-'PRE Plan'!$E$4)/(LN(('PRE Plan'!$C$4-'PRE Plan'!$G$4)/('PRE Plan'!$E$4-'PRE Plan'!$G$4))))/49.8329)^Blad1!$K$85</f>
        <v>1462.9187664607944</v>
      </c>
      <c r="H101" s="77">
        <f>Blad1!L94*((('PRE Plan'!$C$4-'PRE Plan'!$E$4)/(LN(('PRE Plan'!$C$4-'PRE Plan'!$G$4)/('PRE Plan'!$E$4-'PRE Plan'!$G$4))))/49.8329)^Blad1!$M$85</f>
        <v>1119.0862631943853</v>
      </c>
      <c r="I101" s="77">
        <f>Blad1!N94*((('PRE Plan'!$C$4-'PRE Plan'!$E$4)/(LN(('PRE Plan'!$C$4-'PRE Plan'!$G$4)/('PRE Plan'!$E$4-'PRE Plan'!$G$4))))/49.8329)^Blad1!$O$85</f>
        <v>1438.5910363905878</v>
      </c>
      <c r="J101" s="161" t="s">
        <v>72</v>
      </c>
      <c r="K101" s="77">
        <f>Blad1!R94*((('PRE Plan'!$C$4-'PRE Plan'!$E$4)/(LN(('PRE Plan'!$C$4-'PRE Plan'!$G$4)/('PRE Plan'!$E$4-'PRE Plan'!$G$4))))/49.8329)^Blad1!$S$85</f>
        <v>1890.26817579884</v>
      </c>
      <c r="L101" s="77">
        <f>Blad1!T94*((('PRE Plan'!$C$4-'PRE Plan'!$E$4)/(LN(('PRE Plan'!$C$4-'PRE Plan'!$G$4)/('PRE Plan'!$E$4-'PRE Plan'!$G$4))))/49.8329)^Blad1!$U$85</f>
        <v>1413.2740790576529</v>
      </c>
      <c r="M101" s="77">
        <f>Blad1!V94*((('PRE Plan'!$C$4-'PRE Plan'!$E$4)/(LN(('PRE Plan'!$C$4-'PRE Plan'!$G$4)/('PRE Plan'!$E$4-'PRE Plan'!$G$4))))/49.8329)^Blad1!$W$85</f>
        <v>1734.3282088044491</v>
      </c>
    </row>
    <row r="102" spans="1:13" x14ac:dyDescent="0.2">
      <c r="B102" s="52">
        <v>2300</v>
      </c>
      <c r="C102" s="77">
        <f>Blad1!B95*((('PRE Plan'!$C$4-'PRE Plan'!$E$4)/(LN(('PRE Plan'!$C$4-'PRE Plan'!$G$4)/('PRE Plan'!$E$4-'PRE Plan'!$G$4))))/49.8329)^Blad1!$C$85</f>
        <v>603.65595732599468</v>
      </c>
      <c r="D102" s="77">
        <f>Blad1!D95*((('PRE Plan'!$C$4-'PRE Plan'!$E$4)/(LN(('PRE Plan'!$C$4-'PRE Plan'!$G$4)/('PRE Plan'!$E$4-'PRE Plan'!$G$4))))/49.8329)^Blad1!$E$85</f>
        <v>982.81162622985414</v>
      </c>
      <c r="E102" s="77">
        <f>Blad1!F95*((('PRE Plan'!$C$4-'PRE Plan'!$E$4)/(LN(('PRE Plan'!$C$4-'PRE Plan'!$G$4)/('PRE Plan'!$E$4-'PRE Plan'!$G$4))))/49.8329)^Blad1!$G$85</f>
        <v>956.90560062396514</v>
      </c>
      <c r="F102" s="77">
        <f>Blad1!H95*((('PRE Plan'!$C$4-'PRE Plan'!$E$4)/(LN(('PRE Plan'!$C$4-'PRE Plan'!$G$4)/('PRE Plan'!$E$4-'PRE Plan'!$G$4))))/49.8329)^Blad1!$I$85</f>
        <v>1326.4465882434372</v>
      </c>
      <c r="G102" s="77">
        <f>Blad1!J95*((('PRE Plan'!$C$4-'PRE Plan'!$E$4)/(LN(('PRE Plan'!$C$4-'PRE Plan'!$G$4)/('PRE Plan'!$E$4-'PRE Plan'!$G$4))))/49.8329)^Blad1!$K$85</f>
        <v>1682.3565814299134</v>
      </c>
      <c r="H102" s="77">
        <f>Blad1!L95*((('PRE Plan'!$C$4-'PRE Plan'!$E$4)/(LN(('PRE Plan'!$C$4-'PRE Plan'!$G$4)/('PRE Plan'!$E$4-'PRE Plan'!$G$4))))/49.8329)^Blad1!$M$85</f>
        <v>1286.9492026735429</v>
      </c>
      <c r="I102" s="77">
        <f>Blad1!N95*((('PRE Plan'!$C$4-'PRE Plan'!$E$4)/(LN(('PRE Plan'!$C$4-'PRE Plan'!$G$4)/('PRE Plan'!$E$4-'PRE Plan'!$G$4))))/49.8329)^Blad1!$O$85</f>
        <v>1654.379691849176</v>
      </c>
      <c r="J102" s="161" t="s">
        <v>72</v>
      </c>
      <c r="K102" s="77">
        <f>Blad1!R95*((('PRE Plan'!$C$4-'PRE Plan'!$E$4)/(LN(('PRE Plan'!$C$4-'PRE Plan'!$G$4)/('PRE Plan'!$E$4-'PRE Plan'!$G$4))))/49.8329)^Blad1!$S$85</f>
        <v>2173.8084021686659</v>
      </c>
      <c r="L102" s="77">
        <f>Blad1!T95*((('PRE Plan'!$C$4-'PRE Plan'!$E$4)/(LN(('PRE Plan'!$C$4-'PRE Plan'!$G$4)/('PRE Plan'!$E$4-'PRE Plan'!$G$4))))/49.8329)^Blad1!$U$85</f>
        <v>1625.265190916301</v>
      </c>
      <c r="M102" s="77">
        <f>Blad1!V95*((('PRE Plan'!$C$4-'PRE Plan'!$E$4)/(LN(('PRE Plan'!$C$4-'PRE Plan'!$G$4)/('PRE Plan'!$E$4-'PRE Plan'!$G$4))))/49.8329)^Blad1!$W$85</f>
        <v>1994.4774401251163</v>
      </c>
    </row>
    <row r="103" spans="1:13" x14ac:dyDescent="0.2">
      <c r="B103" s="52">
        <v>2600</v>
      </c>
      <c r="C103" s="77">
        <f>Blad1!B96*((('PRE Plan'!$C$4-'PRE Plan'!$E$4)/(LN(('PRE Plan'!$C$4-'PRE Plan'!$G$4)/('PRE Plan'!$E$4-'PRE Plan'!$G$4))))/49.8329)^Blad1!$C$85</f>
        <v>682.39369089025479</v>
      </c>
      <c r="D103" s="77">
        <f>Blad1!D96*((('PRE Plan'!$C$4-'PRE Plan'!$E$4)/(LN(('PRE Plan'!$C$4-'PRE Plan'!$G$4)/('PRE Plan'!$E$4-'PRE Plan'!$G$4))))/49.8329)^Blad1!$E$85</f>
        <v>1111.0044470424436</v>
      </c>
      <c r="E103" s="77">
        <f>Blad1!F96*((('PRE Plan'!$C$4-'PRE Plan'!$E$4)/(LN(('PRE Plan'!$C$4-'PRE Plan'!$G$4)/('PRE Plan'!$E$4-'PRE Plan'!$G$4))))/49.8329)^Blad1!$G$85</f>
        <v>1081.7193746183955</v>
      </c>
      <c r="F103" s="77">
        <f>Blad1!H96*((('PRE Plan'!$C$4-'PRE Plan'!$E$4)/(LN(('PRE Plan'!$C$4-'PRE Plan'!$G$4)/('PRE Plan'!$E$4-'PRE Plan'!$G$4))))/49.8329)^Blad1!$I$85</f>
        <v>1499.4613606230159</v>
      </c>
      <c r="G103" s="77">
        <f>Blad1!J96*((('PRE Plan'!$C$4-'PRE Plan'!$E$4)/(LN(('PRE Plan'!$C$4-'PRE Plan'!$G$4)/('PRE Plan'!$E$4-'PRE Plan'!$G$4))))/49.8329)^Blad1!$K$85</f>
        <v>1901.7943963990326</v>
      </c>
      <c r="H103" s="77">
        <f>Blad1!L96*((('PRE Plan'!$C$4-'PRE Plan'!$E$4)/(LN(('PRE Plan'!$C$4-'PRE Plan'!$G$4)/('PRE Plan'!$E$4-'PRE Plan'!$G$4))))/49.8329)^Blad1!$M$85</f>
        <v>1454.8121421527007</v>
      </c>
      <c r="I103" s="77">
        <f>Blad1!N96*((('PRE Plan'!$C$4-'PRE Plan'!$E$4)/(LN(('PRE Plan'!$C$4-'PRE Plan'!$G$4)/('PRE Plan'!$E$4-'PRE Plan'!$G$4))))/49.8329)^Blad1!$O$85</f>
        <v>1870.1683473077642</v>
      </c>
      <c r="J103" s="161" t="s">
        <v>72</v>
      </c>
      <c r="K103" s="77">
        <f>Blad1!R96*((('PRE Plan'!$C$4-'PRE Plan'!$E$4)/(LN(('PRE Plan'!$C$4-'PRE Plan'!$G$4)/('PRE Plan'!$E$4-'PRE Plan'!$G$4))))/49.8329)^Blad1!$S$85</f>
        <v>2457.348628538492</v>
      </c>
      <c r="L103" s="77">
        <f>Blad1!T96*((('PRE Plan'!$C$4-'PRE Plan'!$E$4)/(LN(('PRE Plan'!$C$4-'PRE Plan'!$G$4)/('PRE Plan'!$E$4-'PRE Plan'!$G$4))))/49.8329)^Blad1!$U$85</f>
        <v>1837.2563027749488</v>
      </c>
      <c r="M103" s="77">
        <f>Blad1!V96*((('PRE Plan'!$C$4-'PRE Plan'!$E$4)/(LN(('PRE Plan'!$C$4-'PRE Plan'!$G$4)/('PRE Plan'!$E$4-'PRE Plan'!$G$4))))/49.8329)^Blad1!$W$85</f>
        <v>2254.6266714457838</v>
      </c>
    </row>
    <row r="104" spans="1:13" x14ac:dyDescent="0.2">
      <c r="B104" s="52">
        <v>3000</v>
      </c>
      <c r="C104" s="77">
        <f>Blad1!B97*((('PRE Plan'!$C$4-'PRE Plan'!$E$4)/(LN(('PRE Plan'!$C$4-'PRE Plan'!$G$4)/('PRE Plan'!$E$4-'PRE Plan'!$G$4))))/49.8329)^Blad1!$C$85</f>
        <v>787.37733564260168</v>
      </c>
      <c r="D104" s="77">
        <f>Blad1!D97*((('PRE Plan'!$C$4-'PRE Plan'!$E$4)/(LN(('PRE Plan'!$C$4-'PRE Plan'!$G$4)/('PRE Plan'!$E$4-'PRE Plan'!$G$4))))/49.8329)^Blad1!$E$85</f>
        <v>1281.9282081258966</v>
      </c>
      <c r="E104" s="77">
        <f>Blad1!F97*((('PRE Plan'!$C$4-'PRE Plan'!$E$4)/(LN(('PRE Plan'!$C$4-'PRE Plan'!$G$4)/('PRE Plan'!$E$4-'PRE Plan'!$G$4))))/49.8329)^Blad1!$G$85</f>
        <v>1248.1377399443024</v>
      </c>
      <c r="F104" s="77">
        <f>Blad1!H97*((('PRE Plan'!$C$4-'PRE Plan'!$E$4)/(LN(('PRE Plan'!$C$4-'PRE Plan'!$G$4)/('PRE Plan'!$E$4-'PRE Plan'!$G$4))))/49.8329)^Blad1!$I$85</f>
        <v>1730.1477237957877</v>
      </c>
      <c r="G104" s="77">
        <f>Blad1!J97*((('PRE Plan'!$C$4-'PRE Plan'!$E$4)/(LN(('PRE Plan'!$C$4-'PRE Plan'!$G$4)/('PRE Plan'!$E$4-'PRE Plan'!$G$4))))/49.8329)^Blad1!$K$85</f>
        <v>2194.3781496911915</v>
      </c>
      <c r="H104" s="77">
        <f>Blad1!L97*((('PRE Plan'!$C$4-'PRE Plan'!$E$4)/(LN(('PRE Plan'!$C$4-'PRE Plan'!$G$4)/('PRE Plan'!$E$4-'PRE Plan'!$G$4))))/49.8329)^Blad1!$M$85</f>
        <v>1678.6293947915779</v>
      </c>
      <c r="I104" s="77">
        <f>Blad1!N97*((('PRE Plan'!$C$4-'PRE Plan'!$E$4)/(LN(('PRE Plan'!$C$4-'PRE Plan'!$G$4)/('PRE Plan'!$E$4-'PRE Plan'!$G$4))))/49.8329)^Blad1!$O$85</f>
        <v>2157.8865545858816</v>
      </c>
      <c r="J104" s="161" t="s">
        <v>72</v>
      </c>
      <c r="K104" s="77">
        <f>Blad1!R97*((('PRE Plan'!$C$4-'PRE Plan'!$E$4)/(LN(('PRE Plan'!$C$4-'PRE Plan'!$G$4)/('PRE Plan'!$E$4-'PRE Plan'!$G$4))))/49.8329)^Blad1!$S$85</f>
        <v>2835.40226369826</v>
      </c>
      <c r="L104" s="77">
        <f>Blad1!T97*((('PRE Plan'!$C$4-'PRE Plan'!$E$4)/(LN(('PRE Plan'!$C$4-'PRE Plan'!$G$4)/('PRE Plan'!$E$4-'PRE Plan'!$G$4))))/49.8329)^Blad1!$U$85</f>
        <v>2119.9111185864795</v>
      </c>
      <c r="M104" s="77">
        <f>Blad1!V97*((('PRE Plan'!$C$4-'PRE Plan'!$E$4)/(LN(('PRE Plan'!$C$4-'PRE Plan'!$G$4)/('PRE Plan'!$E$4-'PRE Plan'!$G$4))))/49.8329)^Blad1!$W$85</f>
        <v>2601.4923132066738</v>
      </c>
    </row>
    <row r="106" spans="1:13" ht="20.100000000000001" customHeight="1" x14ac:dyDescent="0.35">
      <c r="B106" s="133" t="s">
        <v>36</v>
      </c>
      <c r="C106" s="134"/>
      <c r="D106" s="134"/>
      <c r="E106" s="134"/>
      <c r="F106" s="134"/>
      <c r="G106" s="134"/>
      <c r="H106" s="134"/>
      <c r="I106" s="135"/>
      <c r="J106" s="135"/>
      <c r="K106" s="135"/>
      <c r="L106" s="135"/>
      <c r="M106" s="136"/>
    </row>
    <row r="107" spans="1:13" ht="20.100000000000001" customHeight="1" x14ac:dyDescent="0.2">
      <c r="A107" s="19"/>
      <c r="B107" s="96"/>
      <c r="C107" s="137" t="s">
        <v>32</v>
      </c>
      <c r="D107" s="138"/>
      <c r="E107" s="138"/>
      <c r="F107" s="138"/>
      <c r="G107" s="138"/>
      <c r="H107" s="138"/>
      <c r="I107" s="135"/>
      <c r="J107" s="135"/>
      <c r="K107" s="135"/>
      <c r="L107" s="135"/>
      <c r="M107" s="136"/>
    </row>
    <row r="108" spans="1:13" ht="20.100000000000001" customHeight="1" x14ac:dyDescent="0.2">
      <c r="A108" s="19"/>
      <c r="B108" s="74" t="s">
        <v>31</v>
      </c>
      <c r="C108" s="125" t="s">
        <v>59</v>
      </c>
      <c r="D108" s="125" t="s">
        <v>60</v>
      </c>
      <c r="E108" s="125" t="s">
        <v>61</v>
      </c>
      <c r="F108" s="125" t="s">
        <v>67</v>
      </c>
      <c r="G108" s="125" t="s">
        <v>62</v>
      </c>
      <c r="H108" s="125" t="s">
        <v>63</v>
      </c>
      <c r="I108" s="126" t="s">
        <v>64</v>
      </c>
      <c r="J108" s="126" t="s">
        <v>76</v>
      </c>
      <c r="K108" s="126" t="s">
        <v>75</v>
      </c>
      <c r="L108" s="126" t="s">
        <v>65</v>
      </c>
      <c r="M108" s="126" t="s">
        <v>66</v>
      </c>
    </row>
    <row r="109" spans="1:13" x14ac:dyDescent="0.2">
      <c r="A109" s="19"/>
      <c r="B109" s="51">
        <v>400</v>
      </c>
      <c r="C109" s="77">
        <f>Blad1!B102*((('PRE Plan'!$C$4-'PRE Plan'!$E$4)/(LN(('PRE Plan'!$C$4-'PRE Plan'!$G$4)/('PRE Plan'!$E$4-'PRE Plan'!$G$4))))/49.8329)^Blad1!$C$108</f>
        <v>122.41092978123648</v>
      </c>
      <c r="D109" s="77">
        <f>Blad1!D102*((('PRE Plan'!$C$4-'PRE Plan'!$E$4)/(LN(('PRE Plan'!$C$4-'PRE Plan'!$G$4)/('PRE Plan'!$E$4-'PRE Plan'!$G$4))))/49.8329)^Blad1!$E$108</f>
        <v>197.0748873202113</v>
      </c>
      <c r="E109" s="77">
        <f>Blad1!F102*((('PRE Plan'!$C$4-'PRE Plan'!$E$4)/(LN(('PRE Plan'!$C$4-'PRE Plan'!$G$4)/('PRE Plan'!$E$4-'PRE Plan'!$G$4))))/49.8329)^Blad1!$G$108</f>
        <v>193.87739560468165</v>
      </c>
      <c r="F109" s="77">
        <f>Blad1!H102*((('PRE Plan'!$C$4-'PRE Plan'!$E$4)/(LN(('PRE Plan'!$C$4-'PRE Plan'!$G$4)/('PRE Plan'!$E$4-'PRE Plan'!$G$4))))/49.8329)^Blad1!$I$108</f>
        <v>266.62139199288112</v>
      </c>
      <c r="G109" s="77">
        <f>Blad1!J102*((('PRE Plan'!$C$4-'PRE Plan'!$E$4)/(LN(('PRE Plan'!$C$4-'PRE Plan'!$G$4)/('PRE Plan'!$E$4-'PRE Plan'!$G$4))))/49.8329)^Blad1!$K$108</f>
        <v>337.48623540216784</v>
      </c>
      <c r="H109" s="77">
        <f>Blad1!L102*((('PRE Plan'!$C$4-'PRE Plan'!$E$4)/(LN(('PRE Plan'!$C$4-'PRE Plan'!$G$4)/('PRE Plan'!$E$4-'PRE Plan'!$G$4))))/49.8329)^Blad1!$M$108</f>
        <v>260.81352910247222</v>
      </c>
      <c r="I109" s="77">
        <f>Blad1!N102*((('PRE Plan'!$C$4-'PRE Plan'!$E$4)/(LN(('PRE Plan'!$C$4-'PRE Plan'!$G$4)/('PRE Plan'!$E$4-'PRE Plan'!$G$4))))/49.8329)^Blad1!$O$108</f>
        <v>333.15812245022823</v>
      </c>
      <c r="J109" s="161" t="s">
        <v>72</v>
      </c>
      <c r="K109" s="77">
        <f>Blad1!R102*((('PRE Plan'!$C$4-'PRE Plan'!$E$4)/(LN(('PRE Plan'!$C$4-'PRE Plan'!$G$4)/('PRE Plan'!$E$4-'PRE Plan'!$G$4))))/49.8329)^Blad1!$S$108</f>
        <v>429.0167717837578</v>
      </c>
      <c r="L109" s="77">
        <f>Blad1!T102*((('PRE Plan'!$C$4-'PRE Plan'!$E$4)/(LN(('PRE Plan'!$C$4-'PRE Plan'!$G$4)/('PRE Plan'!$E$4-'PRE Plan'!$G$4))))/49.8329)^Blad1!$U$108</f>
        <v>329.35430711952262</v>
      </c>
      <c r="M109" s="77">
        <f>Blad1!V102*((('PRE Plan'!$C$4-'PRE Plan'!$E$4)/(LN(('PRE Plan'!$C$4-'PRE Plan'!$G$4)/('PRE Plan'!$E$4-'PRE Plan'!$G$4))))/49.8329)^Blad1!$W$108</f>
        <v>402.05345748006494</v>
      </c>
    </row>
    <row r="110" spans="1:13" x14ac:dyDescent="0.2">
      <c r="A110" s="19"/>
      <c r="B110" s="52">
        <v>500</v>
      </c>
      <c r="C110" s="77">
        <f>Blad1!B103*((('PRE Plan'!$C$4-'PRE Plan'!$E$4)/(LN(('PRE Plan'!$C$4-'PRE Plan'!$G$4)/('PRE Plan'!$E$4-'PRE Plan'!$G$4))))/49.8329)^Blad1!$C$108</f>
        <v>153.01366222654559</v>
      </c>
      <c r="D110" s="77">
        <f>Blad1!D103*((('PRE Plan'!$C$4-'PRE Plan'!$E$4)/(LN(('PRE Plan'!$C$4-'PRE Plan'!$G$4)/('PRE Plan'!$E$4-'PRE Plan'!$G$4))))/49.8329)^Blad1!$E$108</f>
        <v>246.34360915026411</v>
      </c>
      <c r="E110" s="77">
        <f>Blad1!F103*((('PRE Plan'!$C$4-'PRE Plan'!$E$4)/(LN(('PRE Plan'!$C$4-'PRE Plan'!$G$4)/('PRE Plan'!$E$4-'PRE Plan'!$G$4))))/49.8329)^Blad1!$G$108</f>
        <v>242.34674450585203</v>
      </c>
      <c r="F110" s="77">
        <f>Blad1!H103*((('PRE Plan'!$C$4-'PRE Plan'!$E$4)/(LN(('PRE Plan'!$C$4-'PRE Plan'!$G$4)/('PRE Plan'!$E$4-'PRE Plan'!$G$4))))/49.8329)^Blad1!$I$108</f>
        <v>333.27673999110146</v>
      </c>
      <c r="G110" s="77">
        <f>Blad1!J103*((('PRE Plan'!$C$4-'PRE Plan'!$E$4)/(LN(('PRE Plan'!$C$4-'PRE Plan'!$G$4)/('PRE Plan'!$E$4-'PRE Plan'!$G$4))))/49.8329)^Blad1!$K$108</f>
        <v>421.85779425270977</v>
      </c>
      <c r="H110" s="77">
        <f>Blad1!L103*((('PRE Plan'!$C$4-'PRE Plan'!$E$4)/(LN(('PRE Plan'!$C$4-'PRE Plan'!$G$4)/('PRE Plan'!$E$4-'PRE Plan'!$G$4))))/49.8329)^Blad1!$M$108</f>
        <v>326.0169113780903</v>
      </c>
      <c r="I110" s="77">
        <f>Blad1!N103*((('PRE Plan'!$C$4-'PRE Plan'!$E$4)/(LN(('PRE Plan'!$C$4-'PRE Plan'!$G$4)/('PRE Plan'!$E$4-'PRE Plan'!$G$4))))/49.8329)^Blad1!$O$108</f>
        <v>416.44765306278526</v>
      </c>
      <c r="J110" s="161" t="s">
        <v>72</v>
      </c>
      <c r="K110" s="77">
        <f>Blad1!R103*((('PRE Plan'!$C$4-'PRE Plan'!$E$4)/(LN(('PRE Plan'!$C$4-'PRE Plan'!$G$4)/('PRE Plan'!$E$4-'PRE Plan'!$G$4))))/49.8329)^Blad1!$S$108</f>
        <v>536.2709647296972</v>
      </c>
      <c r="L110" s="77">
        <f>Blad1!T103*((('PRE Plan'!$C$4-'PRE Plan'!$E$4)/(LN(('PRE Plan'!$C$4-'PRE Plan'!$G$4)/('PRE Plan'!$E$4-'PRE Plan'!$G$4))))/49.8329)^Blad1!$U$108</f>
        <v>411.69288389940328</v>
      </c>
      <c r="M110" s="77">
        <f>Blad1!V103*((('PRE Plan'!$C$4-'PRE Plan'!$E$4)/(LN(('PRE Plan'!$C$4-'PRE Plan'!$G$4)/('PRE Plan'!$E$4-'PRE Plan'!$G$4))))/49.8329)^Blad1!$W$108</f>
        <v>502.56682185008123</v>
      </c>
    </row>
    <row r="111" spans="1:13" x14ac:dyDescent="0.2">
      <c r="A111" s="19"/>
      <c r="B111" s="52">
        <v>600</v>
      </c>
      <c r="C111" s="77">
        <f>Blad1!B104*((('PRE Plan'!$C$4-'PRE Plan'!$E$4)/(LN(('PRE Plan'!$C$4-'PRE Plan'!$G$4)/('PRE Plan'!$E$4-'PRE Plan'!$G$4))))/49.8329)^Blad1!$C$108</f>
        <v>183.61639467185472</v>
      </c>
      <c r="D111" s="77">
        <f>Blad1!D104*((('PRE Plan'!$C$4-'PRE Plan'!$E$4)/(LN(('PRE Plan'!$C$4-'PRE Plan'!$G$4)/('PRE Plan'!$E$4-'PRE Plan'!$G$4))))/49.8329)^Blad1!$E$108</f>
        <v>295.61233098031698</v>
      </c>
      <c r="E111" s="77">
        <f>Blad1!F104*((('PRE Plan'!$C$4-'PRE Plan'!$E$4)/(LN(('PRE Plan'!$C$4-'PRE Plan'!$G$4)/('PRE Plan'!$E$4-'PRE Plan'!$G$4))))/49.8329)^Blad1!$G$108</f>
        <v>290.81609340702249</v>
      </c>
      <c r="F111" s="77">
        <f>Blad1!H104*((('PRE Plan'!$C$4-'PRE Plan'!$E$4)/(LN(('PRE Plan'!$C$4-'PRE Plan'!$G$4)/('PRE Plan'!$E$4-'PRE Plan'!$G$4))))/49.8329)^Blad1!$I$108</f>
        <v>399.93208798932176</v>
      </c>
      <c r="G111" s="77">
        <f>Blad1!J104*((('PRE Plan'!$C$4-'PRE Plan'!$E$4)/(LN(('PRE Plan'!$C$4-'PRE Plan'!$G$4)/('PRE Plan'!$E$4-'PRE Plan'!$G$4))))/49.8329)^Blad1!$K$108</f>
        <v>506.22935310325175</v>
      </c>
      <c r="H111" s="77">
        <f>Blad1!L104*((('PRE Plan'!$C$4-'PRE Plan'!$E$4)/(LN(('PRE Plan'!$C$4-'PRE Plan'!$G$4)/('PRE Plan'!$E$4-'PRE Plan'!$G$4))))/49.8329)^Blad1!$M$108</f>
        <v>391.22029365370838</v>
      </c>
      <c r="I111" s="77">
        <f>Blad1!N104*((('PRE Plan'!$C$4-'PRE Plan'!$E$4)/(LN(('PRE Plan'!$C$4-'PRE Plan'!$G$4)/('PRE Plan'!$E$4-'PRE Plan'!$G$4))))/49.8329)^Blad1!$O$108</f>
        <v>499.73718367534229</v>
      </c>
      <c r="J111" s="161" t="s">
        <v>72</v>
      </c>
      <c r="K111" s="77">
        <f>Blad1!R104*((('PRE Plan'!$C$4-'PRE Plan'!$E$4)/(LN(('PRE Plan'!$C$4-'PRE Plan'!$G$4)/('PRE Plan'!$E$4-'PRE Plan'!$G$4))))/49.8329)^Blad1!$S$108</f>
        <v>643.52515767563671</v>
      </c>
      <c r="L111" s="77">
        <f>Blad1!T104*((('PRE Plan'!$C$4-'PRE Plan'!$E$4)/(LN(('PRE Plan'!$C$4-'PRE Plan'!$G$4)/('PRE Plan'!$E$4-'PRE Plan'!$G$4))))/49.8329)^Blad1!$U$108</f>
        <v>494.0314606792839</v>
      </c>
      <c r="M111" s="77">
        <f>Blad1!V104*((('PRE Plan'!$C$4-'PRE Plan'!$E$4)/(LN(('PRE Plan'!$C$4-'PRE Plan'!$G$4)/('PRE Plan'!$E$4-'PRE Plan'!$G$4))))/49.8329)^Blad1!$W$108</f>
        <v>603.08018622009752</v>
      </c>
    </row>
    <row r="112" spans="1:13" x14ac:dyDescent="0.2">
      <c r="A112" s="19"/>
      <c r="B112" s="52">
        <v>700</v>
      </c>
      <c r="C112" s="77">
        <f>Blad1!B105*((('PRE Plan'!$C$4-'PRE Plan'!$E$4)/(LN(('PRE Plan'!$C$4-'PRE Plan'!$G$4)/('PRE Plan'!$E$4-'PRE Plan'!$G$4))))/49.8329)^Blad1!$C$108</f>
        <v>214.21912711716385</v>
      </c>
      <c r="D112" s="77">
        <f>Blad1!D105*((('PRE Plan'!$C$4-'PRE Plan'!$E$4)/(LN(('PRE Plan'!$C$4-'PRE Plan'!$G$4)/('PRE Plan'!$E$4-'PRE Plan'!$G$4))))/49.8329)^Blad1!$E$108</f>
        <v>344.88105281036974</v>
      </c>
      <c r="E112" s="77">
        <f>Blad1!F105*((('PRE Plan'!$C$4-'PRE Plan'!$E$4)/(LN(('PRE Plan'!$C$4-'PRE Plan'!$G$4)/('PRE Plan'!$E$4-'PRE Plan'!$G$4))))/49.8329)^Blad1!$G$108</f>
        <v>339.28544230819284</v>
      </c>
      <c r="F112" s="77">
        <f>Blad1!H105*((('PRE Plan'!$C$4-'PRE Plan'!$E$4)/(LN(('PRE Plan'!$C$4-'PRE Plan'!$G$4)/('PRE Plan'!$E$4-'PRE Plan'!$G$4))))/49.8329)^Blad1!$I$108</f>
        <v>466.58743598754205</v>
      </c>
      <c r="G112" s="77">
        <f>Blad1!J105*((('PRE Plan'!$C$4-'PRE Plan'!$E$4)/(LN(('PRE Plan'!$C$4-'PRE Plan'!$G$4)/('PRE Plan'!$E$4-'PRE Plan'!$G$4))))/49.8329)^Blad1!$K$108</f>
        <v>590.60091195379368</v>
      </c>
      <c r="H112" s="77">
        <f>Blad1!L105*((('PRE Plan'!$C$4-'PRE Plan'!$E$4)/(LN(('PRE Plan'!$C$4-'PRE Plan'!$G$4)/('PRE Plan'!$E$4-'PRE Plan'!$G$4))))/49.8329)^Blad1!$M$108</f>
        <v>456.42367592932646</v>
      </c>
      <c r="I112" s="77">
        <f>Blad1!N105*((('PRE Plan'!$C$4-'PRE Plan'!$E$4)/(LN(('PRE Plan'!$C$4-'PRE Plan'!$G$4)/('PRE Plan'!$E$4-'PRE Plan'!$G$4))))/49.8329)^Blad1!$O$108</f>
        <v>583.02671428789938</v>
      </c>
      <c r="J112" s="161" t="s">
        <v>72</v>
      </c>
      <c r="K112" s="77">
        <f>Blad1!R105*((('PRE Plan'!$C$4-'PRE Plan'!$E$4)/(LN(('PRE Plan'!$C$4-'PRE Plan'!$G$4)/('PRE Plan'!$E$4-'PRE Plan'!$G$4))))/49.8329)^Blad1!$S$108</f>
        <v>750.7793506215761</v>
      </c>
      <c r="L112" s="77">
        <f>Blad1!T105*((('PRE Plan'!$C$4-'PRE Plan'!$E$4)/(LN(('PRE Plan'!$C$4-'PRE Plan'!$G$4)/('PRE Plan'!$E$4-'PRE Plan'!$G$4))))/49.8329)^Blad1!$U$108</f>
        <v>576.37003745916456</v>
      </c>
      <c r="M112" s="77">
        <f>Blad1!V105*((('PRE Plan'!$C$4-'PRE Plan'!$E$4)/(LN(('PRE Plan'!$C$4-'PRE Plan'!$G$4)/('PRE Plan'!$E$4-'PRE Plan'!$G$4))))/49.8329)^Blad1!$W$108</f>
        <v>703.59355059011375</v>
      </c>
    </row>
    <row r="113" spans="1:13" x14ac:dyDescent="0.2">
      <c r="A113" s="19"/>
      <c r="B113" s="52">
        <v>800</v>
      </c>
      <c r="C113" s="77">
        <f>Blad1!B106*((('PRE Plan'!$C$4-'PRE Plan'!$E$4)/(LN(('PRE Plan'!$C$4-'PRE Plan'!$G$4)/('PRE Plan'!$E$4-'PRE Plan'!$G$4))))/49.8329)^Blad1!$C$108</f>
        <v>244.82185956247295</v>
      </c>
      <c r="D113" s="77">
        <f>Blad1!D106*((('PRE Plan'!$C$4-'PRE Plan'!$E$4)/(LN(('PRE Plan'!$C$4-'PRE Plan'!$G$4)/('PRE Plan'!$E$4-'PRE Plan'!$G$4))))/49.8329)^Blad1!$E$108</f>
        <v>394.14977464042261</v>
      </c>
      <c r="E113" s="77">
        <f>Blad1!F106*((('PRE Plan'!$C$4-'PRE Plan'!$E$4)/(LN(('PRE Plan'!$C$4-'PRE Plan'!$G$4)/('PRE Plan'!$E$4-'PRE Plan'!$G$4))))/49.8329)^Blad1!$G$108</f>
        <v>387.7547912093633</v>
      </c>
      <c r="F113" s="77">
        <f>Blad1!H106*((('PRE Plan'!$C$4-'PRE Plan'!$E$4)/(LN(('PRE Plan'!$C$4-'PRE Plan'!$G$4)/('PRE Plan'!$E$4-'PRE Plan'!$G$4))))/49.8329)^Blad1!$I$108</f>
        <v>533.24278398576223</v>
      </c>
      <c r="G113" s="77">
        <f>Blad1!J106*((('PRE Plan'!$C$4-'PRE Plan'!$E$4)/(LN(('PRE Plan'!$C$4-'PRE Plan'!$G$4)/('PRE Plan'!$E$4-'PRE Plan'!$G$4))))/49.8329)^Blad1!$K$108</f>
        <v>674.97247080433567</v>
      </c>
      <c r="H113" s="77">
        <f>Blad1!L106*((('PRE Plan'!$C$4-'PRE Plan'!$E$4)/(LN(('PRE Plan'!$C$4-'PRE Plan'!$G$4)/('PRE Plan'!$E$4-'PRE Plan'!$G$4))))/49.8329)^Blad1!$M$108</f>
        <v>521.62705820494443</v>
      </c>
      <c r="I113" s="77">
        <f>Blad1!N106*((('PRE Plan'!$C$4-'PRE Plan'!$E$4)/(LN(('PRE Plan'!$C$4-'PRE Plan'!$G$4)/('PRE Plan'!$E$4-'PRE Plan'!$G$4))))/49.8329)^Blad1!$O$108</f>
        <v>666.31624490045647</v>
      </c>
      <c r="J113" s="161" t="s">
        <v>72</v>
      </c>
      <c r="K113" s="77">
        <f>Blad1!R106*((('PRE Plan'!$C$4-'PRE Plan'!$E$4)/(LN(('PRE Plan'!$C$4-'PRE Plan'!$G$4)/('PRE Plan'!$E$4-'PRE Plan'!$G$4))))/49.8329)^Blad1!$S$108</f>
        <v>858.03354356751561</v>
      </c>
      <c r="L113" s="77">
        <f>Blad1!T106*((('PRE Plan'!$C$4-'PRE Plan'!$E$4)/(LN(('PRE Plan'!$C$4-'PRE Plan'!$G$4)/('PRE Plan'!$E$4-'PRE Plan'!$G$4))))/49.8329)^Blad1!$U$108</f>
        <v>658.70861423904523</v>
      </c>
      <c r="M113" s="77">
        <f>Blad1!V106*((('PRE Plan'!$C$4-'PRE Plan'!$E$4)/(LN(('PRE Plan'!$C$4-'PRE Plan'!$G$4)/('PRE Plan'!$E$4-'PRE Plan'!$G$4))))/49.8329)^Blad1!$W$108</f>
        <v>804.10691496012987</v>
      </c>
    </row>
    <row r="114" spans="1:13" x14ac:dyDescent="0.2">
      <c r="A114" s="19"/>
      <c r="B114" s="52">
        <v>900</v>
      </c>
      <c r="C114" s="77">
        <f>Blad1!B107*((('PRE Plan'!$C$4-'PRE Plan'!$E$4)/(LN(('PRE Plan'!$C$4-'PRE Plan'!$G$4)/('PRE Plan'!$E$4-'PRE Plan'!$G$4))))/49.8329)^Blad1!$C$108</f>
        <v>275.42459200778211</v>
      </c>
      <c r="D114" s="77">
        <f>Blad1!D107*((('PRE Plan'!$C$4-'PRE Plan'!$E$4)/(LN(('PRE Plan'!$C$4-'PRE Plan'!$G$4)/('PRE Plan'!$E$4-'PRE Plan'!$G$4))))/49.8329)^Blad1!$E$108</f>
        <v>443.41849647047536</v>
      </c>
      <c r="E114" s="77">
        <f>Blad1!F107*((('PRE Plan'!$C$4-'PRE Plan'!$E$4)/(LN(('PRE Plan'!$C$4-'PRE Plan'!$G$4)/('PRE Plan'!$E$4-'PRE Plan'!$G$4))))/49.8329)^Blad1!$G$108</f>
        <v>436.22414011053365</v>
      </c>
      <c r="F114" s="77">
        <f>Blad1!H107*((('PRE Plan'!$C$4-'PRE Plan'!$E$4)/(LN(('PRE Plan'!$C$4-'PRE Plan'!$G$4)/('PRE Plan'!$E$4-'PRE Plan'!$G$4))))/49.8329)^Blad1!$I$108</f>
        <v>599.89813198398269</v>
      </c>
      <c r="G114" s="77">
        <f>Blad1!J107*((('PRE Plan'!$C$4-'PRE Plan'!$E$4)/(LN(('PRE Plan'!$C$4-'PRE Plan'!$G$4)/('PRE Plan'!$E$4-'PRE Plan'!$G$4))))/49.8329)^Blad1!$K$108</f>
        <v>759.34402965487766</v>
      </c>
      <c r="H114" s="77">
        <f>Blad1!L107*((('PRE Plan'!$C$4-'PRE Plan'!$E$4)/(LN(('PRE Plan'!$C$4-'PRE Plan'!$G$4)/('PRE Plan'!$E$4-'PRE Plan'!$G$4))))/49.8329)^Blad1!$M$108</f>
        <v>586.83044048056263</v>
      </c>
      <c r="I114" s="77">
        <f>Blad1!N107*((('PRE Plan'!$C$4-'PRE Plan'!$E$4)/(LN(('PRE Plan'!$C$4-'PRE Plan'!$G$4)/('PRE Plan'!$E$4-'PRE Plan'!$G$4))))/49.8329)^Blad1!$O$108</f>
        <v>749.60577551301344</v>
      </c>
      <c r="J114" s="161" t="s">
        <v>72</v>
      </c>
      <c r="K114" s="77">
        <f>Blad1!R107*((('PRE Plan'!$C$4-'PRE Plan'!$E$4)/(LN(('PRE Plan'!$C$4-'PRE Plan'!$G$4)/('PRE Plan'!$E$4-'PRE Plan'!$G$4))))/49.8329)^Blad1!$S$108</f>
        <v>965.287736513455</v>
      </c>
      <c r="L114" s="77">
        <f>Blad1!T107*((('PRE Plan'!$C$4-'PRE Plan'!$E$4)/(LN(('PRE Plan'!$C$4-'PRE Plan'!$G$4)/('PRE Plan'!$E$4-'PRE Plan'!$G$4))))/49.8329)^Blad1!$U$108</f>
        <v>741.0471910189259</v>
      </c>
      <c r="M114" s="77">
        <f>Blad1!V107*((('PRE Plan'!$C$4-'PRE Plan'!$E$4)/(LN(('PRE Plan'!$C$4-'PRE Plan'!$G$4)/('PRE Plan'!$E$4-'PRE Plan'!$G$4))))/49.8329)^Blad1!$W$108</f>
        <v>904.62027933014622</v>
      </c>
    </row>
    <row r="115" spans="1:13" x14ac:dyDescent="0.2">
      <c r="A115" s="19"/>
      <c r="B115" s="52">
        <v>1000</v>
      </c>
      <c r="C115" s="77">
        <f>Blad1!B108*((('PRE Plan'!$C$4-'PRE Plan'!$E$4)/(LN(('PRE Plan'!$C$4-'PRE Plan'!$G$4)/('PRE Plan'!$E$4-'PRE Plan'!$G$4))))/49.8329)^Blad1!$C$108</f>
        <v>306.02732445309118</v>
      </c>
      <c r="D115" s="77">
        <f>Blad1!D108*((('PRE Plan'!$C$4-'PRE Plan'!$E$4)/(LN(('PRE Plan'!$C$4-'PRE Plan'!$G$4)/('PRE Plan'!$E$4-'PRE Plan'!$G$4))))/49.8329)^Blad1!$E$108</f>
        <v>492.68721830052823</v>
      </c>
      <c r="E115" s="77">
        <f>Blad1!F108*((('PRE Plan'!$C$4-'PRE Plan'!$E$4)/(LN(('PRE Plan'!$C$4-'PRE Plan'!$G$4)/('PRE Plan'!$E$4-'PRE Plan'!$G$4))))/49.8329)^Blad1!$G$108</f>
        <v>484.69348901170406</v>
      </c>
      <c r="F115" s="77">
        <f>Blad1!H108*((('PRE Plan'!$C$4-'PRE Plan'!$E$4)/(LN(('PRE Plan'!$C$4-'PRE Plan'!$G$4)/('PRE Plan'!$E$4-'PRE Plan'!$G$4))))/49.8329)^Blad1!$I$108</f>
        <v>666.55347998220293</v>
      </c>
      <c r="G115" s="77">
        <f>Blad1!J108*((('PRE Plan'!$C$4-'PRE Plan'!$E$4)/(LN(('PRE Plan'!$C$4-'PRE Plan'!$G$4)/('PRE Plan'!$E$4-'PRE Plan'!$G$4))))/49.8329)^Blad1!$K$108</f>
        <v>843.71558850541953</v>
      </c>
      <c r="H115" s="77">
        <f>Blad1!L108*((('PRE Plan'!$C$4-'PRE Plan'!$E$4)/(LN(('PRE Plan'!$C$4-'PRE Plan'!$G$4)/('PRE Plan'!$E$4-'PRE Plan'!$G$4))))/49.8329)^Blad1!$M$108</f>
        <v>652.0338227561806</v>
      </c>
      <c r="I115" s="77">
        <f>Blad1!N108*((('PRE Plan'!$C$4-'PRE Plan'!$E$4)/(LN(('PRE Plan'!$C$4-'PRE Plan'!$G$4)/('PRE Plan'!$E$4-'PRE Plan'!$G$4))))/49.8329)^Blad1!$O$108</f>
        <v>832.89530612557053</v>
      </c>
      <c r="J115" s="161" t="s">
        <v>72</v>
      </c>
      <c r="K115" s="77">
        <f>Blad1!R108*((('PRE Plan'!$C$4-'PRE Plan'!$E$4)/(LN(('PRE Plan'!$C$4-'PRE Plan'!$G$4)/('PRE Plan'!$E$4-'PRE Plan'!$G$4))))/49.8329)^Blad1!$S$108</f>
        <v>1072.5419294593944</v>
      </c>
      <c r="L115" s="77">
        <f>Blad1!T108*((('PRE Plan'!$C$4-'PRE Plan'!$E$4)/(LN(('PRE Plan'!$C$4-'PRE Plan'!$G$4)/('PRE Plan'!$E$4-'PRE Plan'!$G$4))))/49.8329)^Blad1!$U$108</f>
        <v>823.38576779880657</v>
      </c>
      <c r="M115" s="77">
        <f>Blad1!V108*((('PRE Plan'!$C$4-'PRE Plan'!$E$4)/(LN(('PRE Plan'!$C$4-'PRE Plan'!$G$4)/('PRE Plan'!$E$4-'PRE Plan'!$G$4))))/49.8329)^Blad1!$W$108</f>
        <v>1005.1336437001625</v>
      </c>
    </row>
    <row r="116" spans="1:13" x14ac:dyDescent="0.2">
      <c r="A116" s="19"/>
      <c r="B116" s="52">
        <v>1100</v>
      </c>
      <c r="C116" s="77">
        <f>Blad1!B109*((('PRE Plan'!$C$4-'PRE Plan'!$E$4)/(LN(('PRE Plan'!$C$4-'PRE Plan'!$G$4)/('PRE Plan'!$E$4-'PRE Plan'!$G$4))))/49.8329)^Blad1!$C$108</f>
        <v>336.63005689840031</v>
      </c>
      <c r="D116" s="77">
        <f>Blad1!D109*((('PRE Plan'!$C$4-'PRE Plan'!$E$4)/(LN(('PRE Plan'!$C$4-'PRE Plan'!$G$4)/('PRE Plan'!$E$4-'PRE Plan'!$G$4))))/49.8329)^Blad1!$E$108</f>
        <v>541.9559401305811</v>
      </c>
      <c r="E116" s="77">
        <f>Blad1!F109*((('PRE Plan'!$C$4-'PRE Plan'!$E$4)/(LN(('PRE Plan'!$C$4-'PRE Plan'!$G$4)/('PRE Plan'!$E$4-'PRE Plan'!$G$4))))/49.8329)^Blad1!$G$108</f>
        <v>533.16283791287447</v>
      </c>
      <c r="F116" s="77">
        <f>Blad1!H109*((('PRE Plan'!$C$4-'PRE Plan'!$E$4)/(LN(('PRE Plan'!$C$4-'PRE Plan'!$G$4)/('PRE Plan'!$E$4-'PRE Plan'!$G$4))))/49.8329)^Blad1!$I$108</f>
        <v>733.20882798042317</v>
      </c>
      <c r="G116" s="77">
        <f>Blad1!J109*((('PRE Plan'!$C$4-'PRE Plan'!$E$4)/(LN(('PRE Plan'!$C$4-'PRE Plan'!$G$4)/('PRE Plan'!$E$4-'PRE Plan'!$G$4))))/49.8329)^Blad1!$K$108</f>
        <v>928.08714735596152</v>
      </c>
      <c r="H116" s="77">
        <f>Blad1!L109*((('PRE Plan'!$C$4-'PRE Plan'!$E$4)/(LN(('PRE Plan'!$C$4-'PRE Plan'!$G$4)/('PRE Plan'!$E$4-'PRE Plan'!$G$4))))/49.8329)^Blad1!$M$108</f>
        <v>717.23720503179857</v>
      </c>
      <c r="I116" s="77">
        <f>Blad1!N109*((('PRE Plan'!$C$4-'PRE Plan'!$E$4)/(LN(('PRE Plan'!$C$4-'PRE Plan'!$G$4)/('PRE Plan'!$E$4-'PRE Plan'!$G$4))))/49.8329)^Blad1!$O$108</f>
        <v>916.18483673812761</v>
      </c>
      <c r="J116" s="161" t="s">
        <v>72</v>
      </c>
      <c r="K116" s="77">
        <f>Blad1!R109*((('PRE Plan'!$C$4-'PRE Plan'!$E$4)/(LN(('PRE Plan'!$C$4-'PRE Plan'!$G$4)/('PRE Plan'!$E$4-'PRE Plan'!$G$4))))/49.8329)^Blad1!$S$108</f>
        <v>1179.796122405334</v>
      </c>
      <c r="L116" s="77">
        <f>Blad1!T109*((('PRE Plan'!$C$4-'PRE Plan'!$E$4)/(LN(('PRE Plan'!$C$4-'PRE Plan'!$G$4)/('PRE Plan'!$E$4-'PRE Plan'!$G$4))))/49.8329)^Blad1!$U$108</f>
        <v>905.72434457868712</v>
      </c>
      <c r="M116" s="77">
        <f>Blad1!V109*((('PRE Plan'!$C$4-'PRE Plan'!$E$4)/(LN(('PRE Plan'!$C$4-'PRE Plan'!$G$4)/('PRE Plan'!$E$4-'PRE Plan'!$G$4))))/49.8329)^Blad1!$W$108</f>
        <v>1105.6470080701786</v>
      </c>
    </row>
    <row r="117" spans="1:13" x14ac:dyDescent="0.2">
      <c r="A117" s="19"/>
      <c r="B117" s="52">
        <v>1200</v>
      </c>
      <c r="C117" s="77">
        <f>Blad1!B110*((('PRE Plan'!$C$4-'PRE Plan'!$E$4)/(LN(('PRE Plan'!$C$4-'PRE Plan'!$G$4)/('PRE Plan'!$E$4-'PRE Plan'!$G$4))))/49.8329)^Blad1!$C$108</f>
        <v>367.23278934370944</v>
      </c>
      <c r="D117" s="77">
        <f>Blad1!D110*((('PRE Plan'!$C$4-'PRE Plan'!$E$4)/(LN(('PRE Plan'!$C$4-'PRE Plan'!$G$4)/('PRE Plan'!$E$4-'PRE Plan'!$G$4))))/49.8329)^Blad1!$E$108</f>
        <v>591.22466196063397</v>
      </c>
      <c r="E117" s="77">
        <f>Blad1!F110*((('PRE Plan'!$C$4-'PRE Plan'!$E$4)/(LN(('PRE Plan'!$C$4-'PRE Plan'!$G$4)/('PRE Plan'!$E$4-'PRE Plan'!$G$4))))/49.8329)^Blad1!$G$108</f>
        <v>581.63218681404499</v>
      </c>
      <c r="F117" s="77">
        <f>Blad1!H110*((('PRE Plan'!$C$4-'PRE Plan'!$E$4)/(LN(('PRE Plan'!$C$4-'PRE Plan'!$G$4)/('PRE Plan'!$E$4-'PRE Plan'!$G$4))))/49.8329)^Blad1!$I$108</f>
        <v>799.86417597864352</v>
      </c>
      <c r="G117" s="77">
        <f>Blad1!J110*((('PRE Plan'!$C$4-'PRE Plan'!$E$4)/(LN(('PRE Plan'!$C$4-'PRE Plan'!$G$4)/('PRE Plan'!$E$4-'PRE Plan'!$G$4))))/49.8329)^Blad1!$K$108</f>
        <v>1012.4587062065035</v>
      </c>
      <c r="H117" s="77">
        <f>Blad1!L110*((('PRE Plan'!$C$4-'PRE Plan'!$E$4)/(LN(('PRE Plan'!$C$4-'PRE Plan'!$G$4)/('PRE Plan'!$E$4-'PRE Plan'!$G$4))))/49.8329)^Blad1!$M$108</f>
        <v>782.44058730741676</v>
      </c>
      <c r="I117" s="77">
        <f>Blad1!N110*((('PRE Plan'!$C$4-'PRE Plan'!$E$4)/(LN(('PRE Plan'!$C$4-'PRE Plan'!$G$4)/('PRE Plan'!$E$4-'PRE Plan'!$G$4))))/49.8329)^Blad1!$O$108</f>
        <v>999.47436735068459</v>
      </c>
      <c r="J117" s="161" t="s">
        <v>72</v>
      </c>
      <c r="K117" s="77">
        <f>Blad1!R110*((('PRE Plan'!$C$4-'PRE Plan'!$E$4)/(LN(('PRE Plan'!$C$4-'PRE Plan'!$G$4)/('PRE Plan'!$E$4-'PRE Plan'!$G$4))))/49.8329)^Blad1!$S$108</f>
        <v>1287.0503153512734</v>
      </c>
      <c r="L117" s="77">
        <f>Blad1!T110*((('PRE Plan'!$C$4-'PRE Plan'!$E$4)/(LN(('PRE Plan'!$C$4-'PRE Plan'!$G$4)/('PRE Plan'!$E$4-'PRE Plan'!$G$4))))/49.8329)^Blad1!$U$108</f>
        <v>988.06292135856779</v>
      </c>
      <c r="M117" s="77">
        <f>Blad1!V110*((('PRE Plan'!$C$4-'PRE Plan'!$E$4)/(LN(('PRE Plan'!$C$4-'PRE Plan'!$G$4)/('PRE Plan'!$E$4-'PRE Plan'!$G$4))))/49.8329)^Blad1!$W$108</f>
        <v>1206.160372440195</v>
      </c>
    </row>
    <row r="118" spans="1:13" x14ac:dyDescent="0.2">
      <c r="A118" s="19"/>
      <c r="B118" s="52">
        <v>1300</v>
      </c>
      <c r="C118" s="77">
        <f>Blad1!B111*((('PRE Plan'!$C$4-'PRE Plan'!$E$4)/(LN(('PRE Plan'!$C$4-'PRE Plan'!$G$4)/('PRE Plan'!$E$4-'PRE Plan'!$G$4))))/49.8329)^Blad1!$C$108</f>
        <v>397.83552178901857</v>
      </c>
      <c r="D118" s="77">
        <f>Blad1!D111*((('PRE Plan'!$C$4-'PRE Plan'!$E$4)/(LN(('PRE Plan'!$C$4-'PRE Plan'!$G$4)/('PRE Plan'!$E$4-'PRE Plan'!$G$4))))/49.8329)^Blad1!$E$108</f>
        <v>640.49338379068661</v>
      </c>
      <c r="E118" s="77">
        <f>Blad1!F111*((('PRE Plan'!$C$4-'PRE Plan'!$E$4)/(LN(('PRE Plan'!$C$4-'PRE Plan'!$G$4)/('PRE Plan'!$E$4-'PRE Plan'!$G$4))))/49.8329)^Blad1!$G$108</f>
        <v>630.10153571521528</v>
      </c>
      <c r="F118" s="77">
        <f>Blad1!H111*((('PRE Plan'!$C$4-'PRE Plan'!$E$4)/(LN(('PRE Plan'!$C$4-'PRE Plan'!$G$4)/('PRE Plan'!$E$4-'PRE Plan'!$G$4))))/49.8329)^Blad1!$I$108</f>
        <v>866.51952397686375</v>
      </c>
      <c r="G118" s="77">
        <f>Blad1!J111*((('PRE Plan'!$C$4-'PRE Plan'!$E$4)/(LN(('PRE Plan'!$C$4-'PRE Plan'!$G$4)/('PRE Plan'!$E$4-'PRE Plan'!$G$4))))/49.8329)^Blad1!$K$108</f>
        <v>1096.8302650570456</v>
      </c>
      <c r="H118" s="77">
        <f>Blad1!L111*((('PRE Plan'!$C$4-'PRE Plan'!$E$4)/(LN(('PRE Plan'!$C$4-'PRE Plan'!$G$4)/('PRE Plan'!$E$4-'PRE Plan'!$G$4))))/49.8329)^Blad1!$M$108</f>
        <v>847.64396958303473</v>
      </c>
      <c r="I118" s="77">
        <f>Blad1!N111*((('PRE Plan'!$C$4-'PRE Plan'!$E$4)/(LN(('PRE Plan'!$C$4-'PRE Plan'!$G$4)/('PRE Plan'!$E$4-'PRE Plan'!$G$4))))/49.8329)^Blad1!$O$108</f>
        <v>1082.7638979632418</v>
      </c>
      <c r="J118" s="161" t="s">
        <v>72</v>
      </c>
      <c r="K118" s="77">
        <f>Blad1!R111*((('PRE Plan'!$C$4-'PRE Plan'!$E$4)/(LN(('PRE Plan'!$C$4-'PRE Plan'!$G$4)/('PRE Plan'!$E$4-'PRE Plan'!$G$4))))/49.8329)^Blad1!$S$108</f>
        <v>1394.3045082972128</v>
      </c>
      <c r="L118" s="77">
        <f>Blad1!T111*((('PRE Plan'!$C$4-'PRE Plan'!$E$4)/(LN(('PRE Plan'!$C$4-'PRE Plan'!$G$4)/('PRE Plan'!$E$4-'PRE Plan'!$G$4))))/49.8329)^Blad1!$U$108</f>
        <v>1070.4014981384485</v>
      </c>
      <c r="M118" s="77">
        <f>Blad1!V111*((('PRE Plan'!$C$4-'PRE Plan'!$E$4)/(LN(('PRE Plan'!$C$4-'PRE Plan'!$G$4)/('PRE Plan'!$E$4-'PRE Plan'!$G$4))))/49.8329)^Blad1!$W$108</f>
        <v>1306.673736810211</v>
      </c>
    </row>
    <row r="119" spans="1:13" x14ac:dyDescent="0.2">
      <c r="A119" s="19"/>
      <c r="B119" s="52">
        <v>1400</v>
      </c>
      <c r="C119" s="77">
        <f>Blad1!B112*((('PRE Plan'!$C$4-'PRE Plan'!$E$4)/(LN(('PRE Plan'!$C$4-'PRE Plan'!$G$4)/('PRE Plan'!$E$4-'PRE Plan'!$G$4))))/49.8329)^Blad1!$C$108</f>
        <v>428.4382542343277</v>
      </c>
      <c r="D119" s="77">
        <f>Blad1!D112*((('PRE Plan'!$C$4-'PRE Plan'!$E$4)/(LN(('PRE Plan'!$C$4-'PRE Plan'!$G$4)/('PRE Plan'!$E$4-'PRE Plan'!$G$4))))/49.8329)^Blad1!$E$108</f>
        <v>689.76210562073948</v>
      </c>
      <c r="E119" s="77">
        <f>Blad1!F112*((('PRE Plan'!$C$4-'PRE Plan'!$E$4)/(LN(('PRE Plan'!$C$4-'PRE Plan'!$G$4)/('PRE Plan'!$E$4-'PRE Plan'!$G$4))))/49.8329)^Blad1!$G$108</f>
        <v>678.57088461638568</v>
      </c>
      <c r="F119" s="77">
        <f>Blad1!H112*((('PRE Plan'!$C$4-'PRE Plan'!$E$4)/(LN(('PRE Plan'!$C$4-'PRE Plan'!$G$4)/('PRE Plan'!$E$4-'PRE Plan'!$G$4))))/49.8329)^Blad1!$I$108</f>
        <v>933.1748719750841</v>
      </c>
      <c r="G119" s="77">
        <f>Blad1!J112*((('PRE Plan'!$C$4-'PRE Plan'!$E$4)/(LN(('PRE Plan'!$C$4-'PRE Plan'!$G$4)/('PRE Plan'!$E$4-'PRE Plan'!$G$4))))/49.8329)^Blad1!$K$108</f>
        <v>1181.2018239075874</v>
      </c>
      <c r="H119" s="77">
        <f>Blad1!L112*((('PRE Plan'!$C$4-'PRE Plan'!$E$4)/(LN(('PRE Plan'!$C$4-'PRE Plan'!$G$4)/('PRE Plan'!$E$4-'PRE Plan'!$G$4))))/49.8329)^Blad1!$M$108</f>
        <v>912.84735185865293</v>
      </c>
      <c r="I119" s="77">
        <f>Blad1!N112*((('PRE Plan'!$C$4-'PRE Plan'!$E$4)/(LN(('PRE Plan'!$C$4-'PRE Plan'!$G$4)/('PRE Plan'!$E$4-'PRE Plan'!$G$4))))/49.8329)^Blad1!$O$108</f>
        <v>1166.0534285757988</v>
      </c>
      <c r="J119" s="161" t="s">
        <v>72</v>
      </c>
      <c r="K119" s="77">
        <f>Blad1!R112*((('PRE Plan'!$C$4-'PRE Plan'!$E$4)/(LN(('PRE Plan'!$C$4-'PRE Plan'!$G$4)/('PRE Plan'!$E$4-'PRE Plan'!$G$4))))/49.8329)^Blad1!$S$108</f>
        <v>1501.5587012431522</v>
      </c>
      <c r="L119" s="77">
        <f>Blad1!T112*((('PRE Plan'!$C$4-'PRE Plan'!$E$4)/(LN(('PRE Plan'!$C$4-'PRE Plan'!$G$4)/('PRE Plan'!$E$4-'PRE Plan'!$G$4))))/49.8329)^Blad1!$U$108</f>
        <v>1152.7400749183291</v>
      </c>
      <c r="M119" s="77">
        <f>Blad1!V112*((('PRE Plan'!$C$4-'PRE Plan'!$E$4)/(LN(('PRE Plan'!$C$4-'PRE Plan'!$G$4)/('PRE Plan'!$E$4-'PRE Plan'!$G$4))))/49.8329)^Blad1!$W$108</f>
        <v>1407.1871011802275</v>
      </c>
    </row>
    <row r="120" spans="1:13" x14ac:dyDescent="0.2">
      <c r="A120" s="19"/>
      <c r="B120" s="52">
        <v>1500</v>
      </c>
      <c r="C120" s="77">
        <f>Blad1!B113*((('PRE Plan'!$C$4-'PRE Plan'!$E$4)/(LN(('PRE Plan'!$C$4-'PRE Plan'!$G$4)/('PRE Plan'!$E$4-'PRE Plan'!$G$4))))/49.8329)^Blad1!$C$108</f>
        <v>459.04098667963677</v>
      </c>
      <c r="D120" s="77">
        <f>Blad1!D113*((('PRE Plan'!$C$4-'PRE Plan'!$E$4)/(LN(('PRE Plan'!$C$4-'PRE Plan'!$G$4)/('PRE Plan'!$E$4-'PRE Plan'!$G$4))))/49.8329)^Blad1!$E$108</f>
        <v>739.03082745079234</v>
      </c>
      <c r="E120" s="77">
        <f>Blad1!F113*((('PRE Plan'!$C$4-'PRE Plan'!$E$4)/(LN(('PRE Plan'!$C$4-'PRE Plan'!$G$4)/('PRE Plan'!$E$4-'PRE Plan'!$G$4))))/49.8329)^Blad1!$G$108</f>
        <v>727.04023351755609</v>
      </c>
      <c r="F120" s="77">
        <f>Blad1!H113*((('PRE Plan'!$C$4-'PRE Plan'!$E$4)/(LN(('PRE Plan'!$C$4-'PRE Plan'!$G$4)/('PRE Plan'!$E$4-'PRE Plan'!$G$4))))/49.8329)^Blad1!$I$108</f>
        <v>999.83021997330434</v>
      </c>
      <c r="G120" s="77">
        <f>Blad1!J113*((('PRE Plan'!$C$4-'PRE Plan'!$E$4)/(LN(('PRE Plan'!$C$4-'PRE Plan'!$G$4)/('PRE Plan'!$E$4-'PRE Plan'!$G$4))))/49.8329)^Blad1!$K$108</f>
        <v>1265.5733827581294</v>
      </c>
      <c r="H120" s="77">
        <f>Blad1!L113*((('PRE Plan'!$C$4-'PRE Plan'!$E$4)/(LN(('PRE Plan'!$C$4-'PRE Plan'!$G$4)/('PRE Plan'!$E$4-'PRE Plan'!$G$4))))/49.8329)^Blad1!$M$108</f>
        <v>978.0507341342709</v>
      </c>
      <c r="I120" s="77">
        <f>Blad1!N113*((('PRE Plan'!$C$4-'PRE Plan'!$E$4)/(LN(('PRE Plan'!$C$4-'PRE Plan'!$G$4)/('PRE Plan'!$E$4-'PRE Plan'!$G$4))))/49.8329)^Blad1!$O$108</f>
        <v>1249.3429591883557</v>
      </c>
      <c r="J120" s="161" t="s">
        <v>72</v>
      </c>
      <c r="K120" s="77">
        <f>Blad1!R113*((('PRE Plan'!$C$4-'PRE Plan'!$E$4)/(LN(('PRE Plan'!$C$4-'PRE Plan'!$G$4)/('PRE Plan'!$E$4-'PRE Plan'!$G$4))))/49.8329)^Blad1!$S$108</f>
        <v>1608.8128941890918</v>
      </c>
      <c r="L120" s="77">
        <f>Blad1!T113*((('PRE Plan'!$C$4-'PRE Plan'!$E$4)/(LN(('PRE Plan'!$C$4-'PRE Plan'!$G$4)/('PRE Plan'!$E$4-'PRE Plan'!$G$4))))/49.8329)^Blad1!$U$108</f>
        <v>1235.0786516982098</v>
      </c>
      <c r="M120" s="77">
        <f>Blad1!V113*((('PRE Plan'!$C$4-'PRE Plan'!$E$4)/(LN(('PRE Plan'!$C$4-'PRE Plan'!$G$4)/('PRE Plan'!$E$4-'PRE Plan'!$G$4))))/49.8329)^Blad1!$W$108</f>
        <v>1507.7004655502437</v>
      </c>
    </row>
    <row r="121" spans="1:13" x14ac:dyDescent="0.2">
      <c r="A121" s="19"/>
      <c r="B121" s="52">
        <v>1600</v>
      </c>
      <c r="C121" s="77">
        <f>Blad1!B114*((('PRE Plan'!$C$4-'PRE Plan'!$E$4)/(LN(('PRE Plan'!$C$4-'PRE Plan'!$G$4)/('PRE Plan'!$E$4-'PRE Plan'!$G$4))))/49.8329)^Blad1!$C$108</f>
        <v>489.6437191249459</v>
      </c>
      <c r="D121" s="77">
        <f>Blad1!D114*((('PRE Plan'!$C$4-'PRE Plan'!$E$4)/(LN(('PRE Plan'!$C$4-'PRE Plan'!$G$4)/('PRE Plan'!$E$4-'PRE Plan'!$G$4))))/49.8329)^Blad1!$E$108</f>
        <v>788.29954928084521</v>
      </c>
      <c r="E121" s="77">
        <f>Blad1!F114*((('PRE Plan'!$C$4-'PRE Plan'!$E$4)/(LN(('PRE Plan'!$C$4-'PRE Plan'!$G$4)/('PRE Plan'!$E$4-'PRE Plan'!$G$4))))/49.8329)^Blad1!$G$108</f>
        <v>775.50958241872661</v>
      </c>
      <c r="F121" s="77">
        <f>Blad1!H114*((('PRE Plan'!$C$4-'PRE Plan'!$E$4)/(LN(('PRE Plan'!$C$4-'PRE Plan'!$G$4)/('PRE Plan'!$E$4-'PRE Plan'!$G$4))))/49.8329)^Blad1!$I$108</f>
        <v>1066.4855679715245</v>
      </c>
      <c r="G121" s="77">
        <f>Blad1!J114*((('PRE Plan'!$C$4-'PRE Plan'!$E$4)/(LN(('PRE Plan'!$C$4-'PRE Plan'!$G$4)/('PRE Plan'!$E$4-'PRE Plan'!$G$4))))/49.8329)^Blad1!$K$108</f>
        <v>1349.9449416086713</v>
      </c>
      <c r="H121" s="77">
        <f>Blad1!L114*((('PRE Plan'!$C$4-'PRE Plan'!$E$4)/(LN(('PRE Plan'!$C$4-'PRE Plan'!$G$4)/('PRE Plan'!$E$4-'PRE Plan'!$G$4))))/49.8329)^Blad1!$M$108</f>
        <v>1043.2541164098889</v>
      </c>
      <c r="I121" s="77">
        <f>Blad1!N114*((('PRE Plan'!$C$4-'PRE Plan'!$E$4)/(LN(('PRE Plan'!$C$4-'PRE Plan'!$G$4)/('PRE Plan'!$E$4-'PRE Plan'!$G$4))))/49.8329)^Blad1!$O$108</f>
        <v>1332.6324898009129</v>
      </c>
      <c r="J121" s="161" t="s">
        <v>72</v>
      </c>
      <c r="K121" s="77">
        <f>Blad1!R114*((('PRE Plan'!$C$4-'PRE Plan'!$E$4)/(LN(('PRE Plan'!$C$4-'PRE Plan'!$G$4)/('PRE Plan'!$E$4-'PRE Plan'!$G$4))))/49.8329)^Blad1!$S$108</f>
        <v>1716.0670871350312</v>
      </c>
      <c r="L121" s="77">
        <f>Blad1!T114*((('PRE Plan'!$C$4-'PRE Plan'!$E$4)/(LN(('PRE Plan'!$C$4-'PRE Plan'!$G$4)/('PRE Plan'!$E$4-'PRE Plan'!$G$4))))/49.8329)^Blad1!$U$108</f>
        <v>1317.4172284780905</v>
      </c>
      <c r="M121" s="77">
        <f>Blad1!V114*((('PRE Plan'!$C$4-'PRE Plan'!$E$4)/(LN(('PRE Plan'!$C$4-'PRE Plan'!$G$4)/('PRE Plan'!$E$4-'PRE Plan'!$G$4))))/49.8329)^Blad1!$W$108</f>
        <v>1608.2138299202597</v>
      </c>
    </row>
    <row r="122" spans="1:13" x14ac:dyDescent="0.2">
      <c r="A122" s="19"/>
      <c r="B122" s="52">
        <v>1700</v>
      </c>
      <c r="C122" s="77">
        <f>Blad1!B115*((('PRE Plan'!$C$4-'PRE Plan'!$E$4)/(LN(('PRE Plan'!$C$4-'PRE Plan'!$G$4)/('PRE Plan'!$E$4-'PRE Plan'!$G$4))))/49.8329)^Blad1!$C$108</f>
        <v>520.24645157025509</v>
      </c>
      <c r="D122" s="77">
        <f>Blad1!D115*((('PRE Plan'!$C$4-'PRE Plan'!$E$4)/(LN(('PRE Plan'!$C$4-'PRE Plan'!$G$4)/('PRE Plan'!$E$4-'PRE Plan'!$G$4))))/49.8329)^Blad1!$E$108</f>
        <v>837.56827111089808</v>
      </c>
      <c r="E122" s="77">
        <f>Blad1!F115*((('PRE Plan'!$C$4-'PRE Plan'!$E$4)/(LN(('PRE Plan'!$C$4-'PRE Plan'!$G$4)/('PRE Plan'!$E$4-'PRE Plan'!$G$4))))/49.8329)^Blad1!$G$108</f>
        <v>823.97893131989701</v>
      </c>
      <c r="F122" s="77">
        <f>Blad1!H115*((('PRE Plan'!$C$4-'PRE Plan'!$E$4)/(LN(('PRE Plan'!$C$4-'PRE Plan'!$G$4)/('PRE Plan'!$E$4-'PRE Plan'!$G$4))))/49.8329)^Blad1!$I$108</f>
        <v>1133.1409159697448</v>
      </c>
      <c r="G122" s="77">
        <f>Blad1!J115*((('PRE Plan'!$C$4-'PRE Plan'!$E$4)/(LN(('PRE Plan'!$C$4-'PRE Plan'!$G$4)/('PRE Plan'!$E$4-'PRE Plan'!$G$4))))/49.8329)^Blad1!$K$108</f>
        <v>1434.3165004592131</v>
      </c>
      <c r="H122" s="77">
        <f>Blad1!L115*((('PRE Plan'!$C$4-'PRE Plan'!$E$4)/(LN(('PRE Plan'!$C$4-'PRE Plan'!$G$4)/('PRE Plan'!$E$4-'PRE Plan'!$G$4))))/49.8329)^Blad1!$M$108</f>
        <v>1108.4574986855068</v>
      </c>
      <c r="I122" s="77">
        <f>Blad1!N115*((('PRE Plan'!$C$4-'PRE Plan'!$E$4)/(LN(('PRE Plan'!$C$4-'PRE Plan'!$G$4)/('PRE Plan'!$E$4-'PRE Plan'!$G$4))))/49.8329)^Blad1!$O$108</f>
        <v>1415.9220204134699</v>
      </c>
      <c r="J122" s="161" t="s">
        <v>72</v>
      </c>
      <c r="K122" s="77">
        <f>Blad1!R115*((('PRE Plan'!$C$4-'PRE Plan'!$E$4)/(LN(('PRE Plan'!$C$4-'PRE Plan'!$G$4)/('PRE Plan'!$E$4-'PRE Plan'!$G$4))))/49.8329)^Blad1!$S$108</f>
        <v>1823.3212800809706</v>
      </c>
      <c r="L122" s="77">
        <f>Blad1!T115*((('PRE Plan'!$C$4-'PRE Plan'!$E$4)/(LN(('PRE Plan'!$C$4-'PRE Plan'!$G$4)/('PRE Plan'!$E$4-'PRE Plan'!$G$4))))/49.8329)^Blad1!$U$108</f>
        <v>1399.7558052579711</v>
      </c>
      <c r="M122" s="77">
        <f>Blad1!V115*((('PRE Plan'!$C$4-'PRE Plan'!$E$4)/(LN(('PRE Plan'!$C$4-'PRE Plan'!$G$4)/('PRE Plan'!$E$4-'PRE Plan'!$G$4))))/49.8329)^Blad1!$W$108</f>
        <v>1708.7271942902762</v>
      </c>
    </row>
    <row r="123" spans="1:13" x14ac:dyDescent="0.2">
      <c r="A123" s="19"/>
      <c r="B123" s="52">
        <v>1800</v>
      </c>
      <c r="C123" s="77">
        <f>Blad1!B116*((('PRE Plan'!$C$4-'PRE Plan'!$E$4)/(LN(('PRE Plan'!$C$4-'PRE Plan'!$G$4)/('PRE Plan'!$E$4-'PRE Plan'!$G$4))))/49.8329)^Blad1!$C$108</f>
        <v>550.84918401556422</v>
      </c>
      <c r="D123" s="77">
        <f>Blad1!D116*((('PRE Plan'!$C$4-'PRE Plan'!$E$4)/(LN(('PRE Plan'!$C$4-'PRE Plan'!$G$4)/('PRE Plan'!$E$4-'PRE Plan'!$G$4))))/49.8329)^Blad1!$E$108</f>
        <v>886.83699294095072</v>
      </c>
      <c r="E123" s="77">
        <f>Blad1!F116*((('PRE Plan'!$C$4-'PRE Plan'!$E$4)/(LN(('PRE Plan'!$C$4-'PRE Plan'!$G$4)/('PRE Plan'!$E$4-'PRE Plan'!$G$4))))/49.8329)^Blad1!$G$108</f>
        <v>872.44828022106731</v>
      </c>
      <c r="F123" s="77">
        <f>Blad1!H116*((('PRE Plan'!$C$4-'PRE Plan'!$E$4)/(LN(('PRE Plan'!$C$4-'PRE Plan'!$G$4)/('PRE Plan'!$E$4-'PRE Plan'!$G$4))))/49.8329)^Blad1!$I$108</f>
        <v>1199.7962639679654</v>
      </c>
      <c r="G123" s="77">
        <f>Blad1!J116*((('PRE Plan'!$C$4-'PRE Plan'!$E$4)/(LN(('PRE Plan'!$C$4-'PRE Plan'!$G$4)/('PRE Plan'!$E$4-'PRE Plan'!$G$4))))/49.8329)^Blad1!$K$108</f>
        <v>1518.6880593097553</v>
      </c>
      <c r="H123" s="77">
        <f>Blad1!L116*((('PRE Plan'!$C$4-'PRE Plan'!$E$4)/(LN(('PRE Plan'!$C$4-'PRE Plan'!$G$4)/('PRE Plan'!$E$4-'PRE Plan'!$G$4))))/49.8329)^Blad1!$M$108</f>
        <v>1173.6608809611253</v>
      </c>
      <c r="I123" s="77">
        <f>Blad1!N116*((('PRE Plan'!$C$4-'PRE Plan'!$E$4)/(LN(('PRE Plan'!$C$4-'PRE Plan'!$G$4)/('PRE Plan'!$E$4-'PRE Plan'!$G$4))))/49.8329)^Blad1!$O$108</f>
        <v>1499.2115510260269</v>
      </c>
      <c r="J123" s="161" t="s">
        <v>72</v>
      </c>
      <c r="K123" s="77">
        <f>Blad1!R116*((('PRE Plan'!$C$4-'PRE Plan'!$E$4)/(LN(('PRE Plan'!$C$4-'PRE Plan'!$G$4)/('PRE Plan'!$E$4-'PRE Plan'!$G$4))))/49.8329)^Blad1!$S$108</f>
        <v>1930.57547302691</v>
      </c>
      <c r="L123" s="77">
        <f>Blad1!T116*((('PRE Plan'!$C$4-'PRE Plan'!$E$4)/(LN(('PRE Plan'!$C$4-'PRE Plan'!$G$4)/('PRE Plan'!$E$4-'PRE Plan'!$G$4))))/49.8329)^Blad1!$U$108</f>
        <v>1482.0943820378518</v>
      </c>
      <c r="M123" s="77">
        <f>Blad1!V116*((('PRE Plan'!$C$4-'PRE Plan'!$E$4)/(LN(('PRE Plan'!$C$4-'PRE Plan'!$G$4)/('PRE Plan'!$E$4-'PRE Plan'!$G$4))))/49.8329)^Blad1!$W$108</f>
        <v>1809.2405586602924</v>
      </c>
    </row>
    <row r="124" spans="1:13" x14ac:dyDescent="0.2">
      <c r="A124" s="19"/>
      <c r="B124" s="52">
        <v>2000</v>
      </c>
      <c r="C124" s="77">
        <f>Blad1!B117*((('PRE Plan'!$C$4-'PRE Plan'!$E$4)/(LN(('PRE Plan'!$C$4-'PRE Plan'!$G$4)/('PRE Plan'!$E$4-'PRE Plan'!$G$4))))/49.8329)^Blad1!$C$108</f>
        <v>612.05464890618236</v>
      </c>
      <c r="D124" s="77">
        <f>Blad1!D117*((('PRE Plan'!$C$4-'PRE Plan'!$E$4)/(LN(('PRE Plan'!$C$4-'PRE Plan'!$G$4)/('PRE Plan'!$E$4-'PRE Plan'!$G$4))))/49.8329)^Blad1!$E$108</f>
        <v>985.37443660105646</v>
      </c>
      <c r="E124" s="77">
        <f>Blad1!F117*((('PRE Plan'!$C$4-'PRE Plan'!$E$4)/(LN(('PRE Plan'!$C$4-'PRE Plan'!$G$4)/('PRE Plan'!$E$4-'PRE Plan'!$G$4))))/49.8329)^Blad1!$G$108</f>
        <v>969.38697802340812</v>
      </c>
      <c r="F124" s="77">
        <f>Blad1!H117*((('PRE Plan'!$C$4-'PRE Plan'!$E$4)/(LN(('PRE Plan'!$C$4-'PRE Plan'!$G$4)/('PRE Plan'!$E$4-'PRE Plan'!$G$4))))/49.8329)^Blad1!$I$108</f>
        <v>1333.1069599644059</v>
      </c>
      <c r="G124" s="77">
        <f>Blad1!J117*((('PRE Plan'!$C$4-'PRE Plan'!$E$4)/(LN(('PRE Plan'!$C$4-'PRE Plan'!$G$4)/('PRE Plan'!$E$4-'PRE Plan'!$G$4))))/49.8329)^Blad1!$K$108</f>
        <v>1687.4311770108391</v>
      </c>
      <c r="H124" s="77">
        <f>Blad1!L117*((('PRE Plan'!$C$4-'PRE Plan'!$E$4)/(LN(('PRE Plan'!$C$4-'PRE Plan'!$G$4)/('PRE Plan'!$E$4-'PRE Plan'!$G$4))))/49.8329)^Blad1!$M$108</f>
        <v>1304.0676455123612</v>
      </c>
      <c r="I124" s="77">
        <f>Blad1!N117*((('PRE Plan'!$C$4-'PRE Plan'!$E$4)/(LN(('PRE Plan'!$C$4-'PRE Plan'!$G$4)/('PRE Plan'!$E$4-'PRE Plan'!$G$4))))/49.8329)^Blad1!$O$108</f>
        <v>1665.7906122511411</v>
      </c>
      <c r="J124" s="161" t="s">
        <v>72</v>
      </c>
      <c r="K124" s="77">
        <f>Blad1!R117*((('PRE Plan'!$C$4-'PRE Plan'!$E$4)/(LN(('PRE Plan'!$C$4-'PRE Plan'!$G$4)/('PRE Plan'!$E$4-'PRE Plan'!$G$4))))/49.8329)^Blad1!$S$108</f>
        <v>2145.0838589187888</v>
      </c>
      <c r="L124" s="77">
        <f>Blad1!T117*((('PRE Plan'!$C$4-'PRE Plan'!$E$4)/(LN(('PRE Plan'!$C$4-'PRE Plan'!$G$4)/('PRE Plan'!$E$4-'PRE Plan'!$G$4))))/49.8329)^Blad1!$U$108</f>
        <v>1646.7715355976131</v>
      </c>
      <c r="M124" s="77">
        <f>Blad1!V117*((('PRE Plan'!$C$4-'PRE Plan'!$E$4)/(LN(('PRE Plan'!$C$4-'PRE Plan'!$G$4)/('PRE Plan'!$E$4-'PRE Plan'!$G$4))))/49.8329)^Blad1!$W$108</f>
        <v>2010.2672874003249</v>
      </c>
    </row>
    <row r="125" spans="1:13" x14ac:dyDescent="0.2">
      <c r="A125" s="19"/>
      <c r="B125" s="52">
        <v>2300</v>
      </c>
      <c r="C125" s="77">
        <f>Blad1!B118*((('PRE Plan'!$C$4-'PRE Plan'!$E$4)/(LN(('PRE Plan'!$C$4-'PRE Plan'!$G$4)/('PRE Plan'!$E$4-'PRE Plan'!$G$4))))/49.8329)^Blad1!$C$108</f>
        <v>703.86284624210975</v>
      </c>
      <c r="D125" s="77">
        <f>Blad1!D118*((('PRE Plan'!$C$4-'PRE Plan'!$E$4)/(LN(('PRE Plan'!$C$4-'PRE Plan'!$G$4)/('PRE Plan'!$E$4-'PRE Plan'!$G$4))))/49.8329)^Blad1!$E$108</f>
        <v>1133.180602091215</v>
      </c>
      <c r="E125" s="77">
        <f>Blad1!F118*((('PRE Plan'!$C$4-'PRE Plan'!$E$4)/(LN(('PRE Plan'!$C$4-'PRE Plan'!$G$4)/('PRE Plan'!$E$4-'PRE Plan'!$G$4))))/49.8329)^Blad1!$G$108</f>
        <v>1114.7950247269193</v>
      </c>
      <c r="F125" s="77">
        <f>Blad1!H118*((('PRE Plan'!$C$4-'PRE Plan'!$E$4)/(LN(('PRE Plan'!$C$4-'PRE Plan'!$G$4)/('PRE Plan'!$E$4-'PRE Plan'!$G$4))))/49.8329)^Blad1!$I$108</f>
        <v>1533.0730039590667</v>
      </c>
      <c r="G125" s="77">
        <f>Blad1!J118*((('PRE Plan'!$C$4-'PRE Plan'!$E$4)/(LN(('PRE Plan'!$C$4-'PRE Plan'!$G$4)/('PRE Plan'!$E$4-'PRE Plan'!$G$4))))/49.8329)^Blad1!$K$108</f>
        <v>1940.5458535624653</v>
      </c>
      <c r="H125" s="77">
        <f>Blad1!L118*((('PRE Plan'!$C$4-'PRE Plan'!$E$4)/(LN(('PRE Plan'!$C$4-'PRE Plan'!$G$4)/('PRE Plan'!$E$4-'PRE Plan'!$G$4))))/49.8329)^Blad1!$M$108</f>
        <v>1499.6777923392156</v>
      </c>
      <c r="I125" s="77">
        <f>Blad1!N118*((('PRE Plan'!$C$4-'PRE Plan'!$E$4)/(LN(('PRE Plan'!$C$4-'PRE Plan'!$G$4)/('PRE Plan'!$E$4-'PRE Plan'!$G$4))))/49.8329)^Blad1!$O$108</f>
        <v>1915.6592040888122</v>
      </c>
      <c r="J125" s="161" t="s">
        <v>72</v>
      </c>
      <c r="K125" s="77">
        <f>Blad1!R118*((('PRE Plan'!$C$4-'PRE Plan'!$E$4)/(LN(('PRE Plan'!$C$4-'PRE Plan'!$G$4)/('PRE Plan'!$E$4-'PRE Plan'!$G$4))))/49.8329)^Blad1!$S$108</f>
        <v>2466.8464377566074</v>
      </c>
      <c r="L125" s="77">
        <f>Blad1!T118*((('PRE Plan'!$C$4-'PRE Plan'!$E$4)/(LN(('PRE Plan'!$C$4-'PRE Plan'!$G$4)/('PRE Plan'!$E$4-'PRE Plan'!$G$4))))/49.8329)^Blad1!$U$108</f>
        <v>1893.7872659372549</v>
      </c>
      <c r="M125" s="77">
        <f>Blad1!V118*((('PRE Plan'!$C$4-'PRE Plan'!$E$4)/(LN(('PRE Plan'!$C$4-'PRE Plan'!$G$4)/('PRE Plan'!$E$4-'PRE Plan'!$G$4))))/49.8329)^Blad1!$W$108</f>
        <v>2311.8073805103736</v>
      </c>
    </row>
    <row r="126" spans="1:13" x14ac:dyDescent="0.2">
      <c r="A126" s="19"/>
      <c r="B126" s="52">
        <v>2600</v>
      </c>
      <c r="C126" s="77">
        <f>Blad1!B119*((('PRE Plan'!$C$4-'PRE Plan'!$E$4)/(LN(('PRE Plan'!$C$4-'PRE Plan'!$G$4)/('PRE Plan'!$E$4-'PRE Plan'!$G$4))))/49.8329)^Blad1!$C$108</f>
        <v>795.67104357803714</v>
      </c>
      <c r="D126" s="77">
        <f>Blad1!D119*((('PRE Plan'!$C$4-'PRE Plan'!$E$4)/(LN(('PRE Plan'!$C$4-'PRE Plan'!$G$4)/('PRE Plan'!$E$4-'PRE Plan'!$G$4))))/49.8329)^Blad1!$E$108</f>
        <v>1280.9867675813732</v>
      </c>
      <c r="E126" s="77">
        <f>Blad1!F119*((('PRE Plan'!$C$4-'PRE Plan'!$E$4)/(LN(('PRE Plan'!$C$4-'PRE Plan'!$G$4)/('PRE Plan'!$E$4-'PRE Plan'!$G$4))))/49.8329)^Blad1!$G$108</f>
        <v>1260.2030714304306</v>
      </c>
      <c r="F126" s="77">
        <f>Blad1!H119*((('PRE Plan'!$C$4-'PRE Plan'!$E$4)/(LN(('PRE Plan'!$C$4-'PRE Plan'!$G$4)/('PRE Plan'!$E$4-'PRE Plan'!$G$4))))/49.8329)^Blad1!$I$108</f>
        <v>1733.0390479537275</v>
      </c>
      <c r="G126" s="77">
        <f>Blad1!J119*((('PRE Plan'!$C$4-'PRE Plan'!$E$4)/(LN(('PRE Plan'!$C$4-'PRE Plan'!$G$4)/('PRE Plan'!$E$4-'PRE Plan'!$G$4))))/49.8329)^Blad1!$K$108</f>
        <v>2193.6605301140912</v>
      </c>
      <c r="H126" s="77">
        <f>Blad1!L119*((('PRE Plan'!$C$4-'PRE Plan'!$E$4)/(LN(('PRE Plan'!$C$4-'PRE Plan'!$G$4)/('PRE Plan'!$E$4-'PRE Plan'!$G$4))))/49.8329)^Blad1!$M$108</f>
        <v>1695.2879391660695</v>
      </c>
      <c r="I126" s="77">
        <f>Blad1!N119*((('PRE Plan'!$C$4-'PRE Plan'!$E$4)/(LN(('PRE Plan'!$C$4-'PRE Plan'!$G$4)/('PRE Plan'!$E$4-'PRE Plan'!$G$4))))/49.8329)^Blad1!$O$108</f>
        <v>2165.5277959264836</v>
      </c>
      <c r="J126" s="161" t="s">
        <v>72</v>
      </c>
      <c r="K126" s="77">
        <f>Blad1!R119*((('PRE Plan'!$C$4-'PRE Plan'!$E$4)/(LN(('PRE Plan'!$C$4-'PRE Plan'!$G$4)/('PRE Plan'!$E$4-'PRE Plan'!$G$4))))/49.8329)^Blad1!$S$108</f>
        <v>2788.6090165944256</v>
      </c>
      <c r="L126" s="77">
        <f>Blad1!T119*((('PRE Plan'!$C$4-'PRE Plan'!$E$4)/(LN(('PRE Plan'!$C$4-'PRE Plan'!$G$4)/('PRE Plan'!$E$4-'PRE Plan'!$G$4))))/49.8329)^Blad1!$U$108</f>
        <v>2140.8029962768969</v>
      </c>
      <c r="M126" s="77">
        <f>Blad1!V119*((('PRE Plan'!$C$4-'PRE Plan'!$E$4)/(LN(('PRE Plan'!$C$4-'PRE Plan'!$G$4)/('PRE Plan'!$E$4-'PRE Plan'!$G$4))))/49.8329)^Blad1!$W$108</f>
        <v>2613.3474736204221</v>
      </c>
    </row>
    <row r="127" spans="1:13" x14ac:dyDescent="0.2">
      <c r="A127" s="19"/>
      <c r="B127" s="52">
        <v>3000</v>
      </c>
      <c r="C127" s="77">
        <f>Blad1!B120*((('PRE Plan'!$C$4-'PRE Plan'!$E$4)/(LN(('PRE Plan'!$C$4-'PRE Plan'!$G$4)/('PRE Plan'!$E$4-'PRE Plan'!$G$4))))/49.8329)^Blad1!$C$108</f>
        <v>918.08197335927355</v>
      </c>
      <c r="D127" s="77">
        <f>Blad1!D120*((('PRE Plan'!$C$4-'PRE Plan'!$E$4)/(LN(('PRE Plan'!$C$4-'PRE Plan'!$G$4)/('PRE Plan'!$E$4-'PRE Plan'!$G$4))))/49.8329)^Blad1!$E$108</f>
        <v>1478.0616549015847</v>
      </c>
      <c r="E127" s="77">
        <f>Blad1!F120*((('PRE Plan'!$C$4-'PRE Plan'!$E$4)/(LN(('PRE Plan'!$C$4-'PRE Plan'!$G$4)/('PRE Plan'!$E$4-'PRE Plan'!$G$4))))/49.8329)^Blad1!$G$108</f>
        <v>1454.0804670351122</v>
      </c>
      <c r="F127" s="77">
        <f>Blad1!H120*((('PRE Plan'!$C$4-'PRE Plan'!$E$4)/(LN(('PRE Plan'!$C$4-'PRE Plan'!$G$4)/('PRE Plan'!$E$4-'PRE Plan'!$G$4))))/49.8329)^Blad1!$I$108</f>
        <v>1999.6604399466087</v>
      </c>
      <c r="G127" s="77">
        <f>Blad1!J120*((('PRE Plan'!$C$4-'PRE Plan'!$E$4)/(LN(('PRE Plan'!$C$4-'PRE Plan'!$G$4)/('PRE Plan'!$E$4-'PRE Plan'!$G$4))))/49.8329)^Blad1!$K$108</f>
        <v>2531.1467655162587</v>
      </c>
      <c r="H127" s="77">
        <f>Blad1!L120*((('PRE Plan'!$C$4-'PRE Plan'!$E$4)/(LN(('PRE Plan'!$C$4-'PRE Plan'!$G$4)/('PRE Plan'!$E$4-'PRE Plan'!$G$4))))/49.8329)^Blad1!$M$108</f>
        <v>1956.1014682685418</v>
      </c>
      <c r="I127" s="77">
        <f>Blad1!N120*((('PRE Plan'!$C$4-'PRE Plan'!$E$4)/(LN(('PRE Plan'!$C$4-'PRE Plan'!$G$4)/('PRE Plan'!$E$4-'PRE Plan'!$G$4))))/49.8329)^Blad1!$O$108</f>
        <v>2498.6859183767115</v>
      </c>
      <c r="J127" s="161" t="s">
        <v>72</v>
      </c>
      <c r="K127" s="77">
        <f>Blad1!R120*((('PRE Plan'!$C$4-'PRE Plan'!$E$4)/(LN(('PRE Plan'!$C$4-'PRE Plan'!$G$4)/('PRE Plan'!$E$4-'PRE Plan'!$G$4))))/49.8329)^Blad1!$S$108</f>
        <v>3217.6257883781836</v>
      </c>
      <c r="L127" s="77">
        <f>Blad1!T120*((('PRE Plan'!$C$4-'PRE Plan'!$E$4)/(LN(('PRE Plan'!$C$4-'PRE Plan'!$G$4)/('PRE Plan'!$E$4-'PRE Plan'!$G$4))))/49.8329)^Blad1!$U$108</f>
        <v>2470.1573033964196</v>
      </c>
      <c r="M127" s="77">
        <f>Blad1!V120*((('PRE Plan'!$C$4-'PRE Plan'!$E$4)/(LN(('PRE Plan'!$C$4-'PRE Plan'!$G$4)/('PRE Plan'!$E$4-'PRE Plan'!$G$4))))/49.8329)^Blad1!$W$108</f>
        <v>3015.4009311004875</v>
      </c>
    </row>
    <row r="130" spans="2:2" x14ac:dyDescent="0.2">
      <c r="B130" s="76" t="s">
        <v>43</v>
      </c>
    </row>
    <row r="131" spans="2:2" x14ac:dyDescent="0.2">
      <c r="B131" s="76" t="s">
        <v>44</v>
      </c>
    </row>
  </sheetData>
  <sheetProtection algorithmName="SHA-512" hashValue="Psssu9W4t8UZJLpjyi7fA4lkP6ILaW8ApvzKlX7B0yscMTAuY0Vvo94ZXrw/kUxIqxu9LDRZDSV1w9mHFVFVqA==" saltValue="ushIIoBybW1ZI/nCu4FXXw==" spinCount="100000" sheet="1" objects="1" scenarios="1"/>
  <mergeCells count="10">
    <mergeCell ref="B9:M9"/>
    <mergeCell ref="C10:M10"/>
    <mergeCell ref="B32:M32"/>
    <mergeCell ref="B55:M55"/>
    <mergeCell ref="C33:M33"/>
    <mergeCell ref="B83:M83"/>
    <mergeCell ref="B106:M106"/>
    <mergeCell ref="C107:M107"/>
    <mergeCell ref="C84:M84"/>
    <mergeCell ref="C56:M56"/>
  </mergeCells>
  <phoneticPr fontId="0" type="noConversion"/>
  <pageMargins left="0.75" right="0.75" top="1" bottom="1" header="0.5" footer="0.5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137"/>
  <sheetViews>
    <sheetView workbookViewId="0">
      <selection activeCell="U10" sqref="U10"/>
    </sheetView>
  </sheetViews>
  <sheetFormatPr defaultColWidth="11.42578125" defaultRowHeight="20.25" x14ac:dyDescent="0.3"/>
  <cols>
    <col min="1" max="6" width="11.42578125" style="29" customWidth="1"/>
    <col min="7" max="7" width="11.42578125" style="45" customWidth="1"/>
    <col min="8" max="8" width="11.42578125" style="46" customWidth="1"/>
    <col min="16" max="17" width="11.42578125" customWidth="1"/>
    <col min="18" max="18" width="3.28515625" customWidth="1"/>
    <col min="19" max="19" width="5.140625" style="27" customWidth="1"/>
    <col min="20" max="20" width="5.7109375" customWidth="1"/>
    <col min="21" max="21" width="9.28515625" customWidth="1"/>
    <col min="22" max="22" width="10.7109375" customWidth="1"/>
  </cols>
  <sheetData>
    <row r="1" spans="1:22" ht="21" thickBot="1" x14ac:dyDescent="0.35"/>
    <row r="2" spans="1:22" s="40" customFormat="1" ht="26.1" customHeight="1" thickBot="1" x14ac:dyDescent="0.5">
      <c r="A2" s="41" t="s">
        <v>24</v>
      </c>
      <c r="B2" s="42"/>
      <c r="C2" s="44"/>
      <c r="D2" s="42"/>
      <c r="E2" s="42"/>
      <c r="F2" s="43"/>
      <c r="G2" s="39"/>
      <c r="H2" s="46"/>
      <c r="P2" s="143" t="s">
        <v>29</v>
      </c>
      <c r="Q2" s="144"/>
      <c r="R2" s="144"/>
      <c r="S2" s="144"/>
      <c r="T2" s="144"/>
      <c r="U2" s="145"/>
      <c r="V2" s="78">
        <f>(((('PRE Plan'!C4+'PRE Plan'!E4)/2)-'PRE Plan'!G4)/50)^1.28</f>
        <v>0.52003622913483072</v>
      </c>
    </row>
    <row r="3" spans="1:22" s="40" customFormat="1" ht="26.1" customHeight="1" thickBot="1" x14ac:dyDescent="0.35">
      <c r="A3" s="41">
        <v>10</v>
      </c>
      <c r="B3" s="42"/>
      <c r="C3" s="42">
        <v>11</v>
      </c>
      <c r="D3" s="42">
        <v>21</v>
      </c>
      <c r="E3" s="42">
        <v>22</v>
      </c>
      <c r="F3" s="43">
        <v>33</v>
      </c>
      <c r="G3" s="39"/>
      <c r="H3" s="47">
        <v>10</v>
      </c>
      <c r="I3" s="42">
        <v>11</v>
      </c>
      <c r="J3" s="42">
        <v>21</v>
      </c>
      <c r="K3" s="42">
        <v>22</v>
      </c>
      <c r="L3" s="43">
        <v>33</v>
      </c>
      <c r="P3" s="1" t="s">
        <v>1</v>
      </c>
      <c r="Q3" s="2"/>
      <c r="R3" s="2"/>
      <c r="S3" s="30"/>
      <c r="T3" s="2"/>
      <c r="U3" s="4"/>
      <c r="V3"/>
    </row>
    <row r="4" spans="1:22" ht="19.5" x14ac:dyDescent="0.35">
      <c r="A4" s="29">
        <f>(G4*H4)/1000</f>
        <v>124.96479999999998</v>
      </c>
      <c r="C4" s="29">
        <f>(G4*I4)/1000</f>
        <v>189.2</v>
      </c>
      <c r="D4" s="29">
        <f>(G4*J4)/1000</f>
        <v>294.8</v>
      </c>
      <c r="E4" s="29">
        <f>(G4*K4)/1000</f>
        <v>354.4</v>
      </c>
      <c r="F4" s="29">
        <f>(G4*L4)/1000</f>
        <v>503.6</v>
      </c>
      <c r="G4" s="45">
        <v>400</v>
      </c>
      <c r="H4" s="49">
        <f>332*0.941</f>
        <v>312.41199999999998</v>
      </c>
      <c r="I4">
        <v>473</v>
      </c>
      <c r="J4">
        <v>737</v>
      </c>
      <c r="K4">
        <v>886</v>
      </c>
      <c r="L4">
        <v>1259</v>
      </c>
      <c r="P4" s="5" t="s">
        <v>2</v>
      </c>
      <c r="Q4" s="6" t="s">
        <v>18</v>
      </c>
      <c r="R4" s="6" t="s">
        <v>19</v>
      </c>
      <c r="S4" s="31" t="s">
        <v>20</v>
      </c>
      <c r="T4" s="7" t="s">
        <v>21</v>
      </c>
      <c r="U4" s="6" t="s">
        <v>22</v>
      </c>
      <c r="V4" s="28" t="s">
        <v>14</v>
      </c>
    </row>
    <row r="5" spans="1:22" ht="19.5" x14ac:dyDescent="0.35">
      <c r="A5" s="29">
        <f t="shared" ref="A5:A19" si="0">(G5*H5)/1000</f>
        <v>156.20599999999999</v>
      </c>
      <c r="C5" s="29">
        <f t="shared" ref="C5:C19" si="1">(G5*I5)/1000</f>
        <v>236.5</v>
      </c>
      <c r="D5" s="29">
        <f t="shared" ref="D5:D19" si="2">(G5*J5)/1000</f>
        <v>368.5</v>
      </c>
      <c r="E5" s="29">
        <f t="shared" ref="E5:E19" si="3">(G5*K5)/1000</f>
        <v>443</v>
      </c>
      <c r="F5" s="29">
        <f t="shared" ref="F5:F19" si="4">(G5*L5)/1000</f>
        <v>629.5</v>
      </c>
      <c r="G5" s="45">
        <v>500</v>
      </c>
      <c r="H5" s="49">
        <f t="shared" ref="H5:H12" si="5">332*0.941</f>
        <v>312.41199999999998</v>
      </c>
      <c r="I5">
        <v>473</v>
      </c>
      <c r="J5">
        <v>737</v>
      </c>
      <c r="K5">
        <v>886</v>
      </c>
      <c r="L5">
        <v>1259</v>
      </c>
      <c r="P5" s="64"/>
      <c r="Q5" s="65"/>
      <c r="R5" s="65"/>
      <c r="S5" s="66"/>
      <c r="T5" s="67"/>
      <c r="U5" s="65"/>
      <c r="V5" s="28"/>
    </row>
    <row r="6" spans="1:22" ht="12.75" x14ac:dyDescent="0.2">
      <c r="A6" s="29">
        <f t="shared" si="0"/>
        <v>187.44719999999998</v>
      </c>
      <c r="C6" s="29">
        <f t="shared" si="1"/>
        <v>283.8</v>
      </c>
      <c r="D6" s="29">
        <f t="shared" si="2"/>
        <v>442.2</v>
      </c>
      <c r="E6" s="29">
        <f t="shared" si="3"/>
        <v>531.6</v>
      </c>
      <c r="F6" s="29">
        <f t="shared" si="4"/>
        <v>755.4</v>
      </c>
      <c r="G6" s="45">
        <v>600</v>
      </c>
      <c r="H6" s="49">
        <f t="shared" si="5"/>
        <v>312.41199999999998</v>
      </c>
      <c r="I6">
        <v>473</v>
      </c>
      <c r="J6">
        <v>737</v>
      </c>
      <c r="K6">
        <v>886</v>
      </c>
      <c r="L6">
        <v>1259</v>
      </c>
      <c r="P6" s="8" t="s">
        <v>0</v>
      </c>
      <c r="Q6" s="9"/>
      <c r="R6" s="10"/>
      <c r="S6" s="32"/>
      <c r="T6" s="9"/>
      <c r="U6" s="9"/>
    </row>
    <row r="7" spans="1:22" ht="12.75" x14ac:dyDescent="0.2">
      <c r="A7" s="29">
        <f t="shared" si="0"/>
        <v>218.2236</v>
      </c>
      <c r="C7" s="29">
        <f t="shared" si="1"/>
        <v>331.1</v>
      </c>
      <c r="D7" s="29">
        <f t="shared" si="2"/>
        <v>515.9</v>
      </c>
      <c r="E7" s="29">
        <f t="shared" si="3"/>
        <v>620.20000000000005</v>
      </c>
      <c r="F7" s="29">
        <f t="shared" si="4"/>
        <v>881.3</v>
      </c>
      <c r="G7" s="45">
        <v>700</v>
      </c>
      <c r="H7" s="49">
        <f>332*0.939</f>
        <v>311.74799999999999</v>
      </c>
      <c r="I7">
        <v>473</v>
      </c>
      <c r="J7">
        <v>737</v>
      </c>
      <c r="K7">
        <v>886</v>
      </c>
      <c r="L7">
        <v>1259</v>
      </c>
      <c r="P7" s="8" t="s">
        <v>9</v>
      </c>
      <c r="Q7" s="11"/>
      <c r="R7" s="11"/>
      <c r="S7" s="33"/>
      <c r="T7" s="11"/>
      <c r="U7" s="11"/>
      <c r="V7" s="28" t="s">
        <v>15</v>
      </c>
    </row>
    <row r="8" spans="1:22" ht="19.5" x14ac:dyDescent="0.35">
      <c r="A8" s="29">
        <f t="shared" si="0"/>
        <v>249.92959999999997</v>
      </c>
      <c r="C8" s="29">
        <f t="shared" si="1"/>
        <v>378.4</v>
      </c>
      <c r="D8" s="29">
        <f t="shared" si="2"/>
        <v>589.6</v>
      </c>
      <c r="E8" s="29">
        <f t="shared" si="3"/>
        <v>708.8</v>
      </c>
      <c r="F8" s="29">
        <f t="shared" si="4"/>
        <v>1007.2</v>
      </c>
      <c r="G8" s="45">
        <v>800</v>
      </c>
      <c r="H8" s="49">
        <f t="shared" si="5"/>
        <v>312.41199999999998</v>
      </c>
      <c r="I8">
        <v>473</v>
      </c>
      <c r="J8">
        <v>737</v>
      </c>
      <c r="K8">
        <v>886</v>
      </c>
      <c r="L8">
        <v>1259</v>
      </c>
      <c r="P8" s="12"/>
      <c r="Q8" s="13" t="s">
        <v>11</v>
      </c>
      <c r="R8" s="14"/>
      <c r="S8" s="34"/>
      <c r="T8" s="50"/>
      <c r="U8" s="15" t="s">
        <v>0</v>
      </c>
    </row>
    <row r="9" spans="1:22" ht="19.5" x14ac:dyDescent="0.35">
      <c r="A9" s="29">
        <f t="shared" si="0"/>
        <v>281.17079999999999</v>
      </c>
      <c r="C9" s="29">
        <v>425.7</v>
      </c>
      <c r="D9" s="29">
        <f t="shared" si="2"/>
        <v>663.3</v>
      </c>
      <c r="E9" s="29">
        <f t="shared" si="3"/>
        <v>797.4</v>
      </c>
      <c r="F9" s="29">
        <f t="shared" si="4"/>
        <v>1133.0999999999999</v>
      </c>
      <c r="G9" s="45">
        <v>900</v>
      </c>
      <c r="H9" s="49">
        <f t="shared" si="5"/>
        <v>312.41199999999998</v>
      </c>
      <c r="I9">
        <v>473</v>
      </c>
      <c r="J9">
        <v>737</v>
      </c>
      <c r="K9">
        <v>886</v>
      </c>
      <c r="L9">
        <v>1259</v>
      </c>
      <c r="P9" s="54"/>
      <c r="Q9" s="55"/>
      <c r="R9" s="56"/>
      <c r="S9" s="53"/>
      <c r="T9" s="57"/>
      <c r="U9" s="58"/>
    </row>
    <row r="10" spans="1:22" ht="12.75" x14ac:dyDescent="0.2">
      <c r="A10" s="29">
        <f t="shared" si="0"/>
        <v>312.41199999999998</v>
      </c>
      <c r="C10" s="29">
        <f t="shared" si="1"/>
        <v>473</v>
      </c>
      <c r="D10" s="29">
        <f t="shared" si="2"/>
        <v>737</v>
      </c>
      <c r="E10" s="29">
        <f t="shared" si="3"/>
        <v>886</v>
      </c>
      <c r="F10" s="29">
        <f t="shared" si="4"/>
        <v>1259</v>
      </c>
      <c r="G10" s="45">
        <v>1000</v>
      </c>
      <c r="H10" s="49">
        <f t="shared" si="5"/>
        <v>312.41199999999998</v>
      </c>
      <c r="I10">
        <v>473</v>
      </c>
      <c r="J10">
        <v>737</v>
      </c>
      <c r="K10">
        <v>886</v>
      </c>
      <c r="L10">
        <v>1259</v>
      </c>
      <c r="P10" s="29">
        <v>400</v>
      </c>
      <c r="Q10" s="17">
        <f>'Ark2'!A4*$V$2</f>
        <v>64.986223366588291</v>
      </c>
      <c r="R10" s="19">
        <f>'Ark2'!C4*$V$2</f>
        <v>98.39085455230996</v>
      </c>
      <c r="S10" s="17">
        <f>'Ark2'!D4*$V$2</f>
        <v>153.30668034894811</v>
      </c>
      <c r="T10" s="19">
        <f>'Ark2'!E4*$V$2</f>
        <v>184.300839605384</v>
      </c>
      <c r="U10" s="17">
        <f>'Ark2'!F4*$V$2</f>
        <v>261.89024499230078</v>
      </c>
      <c r="V10" s="28" t="s">
        <v>16</v>
      </c>
    </row>
    <row r="11" spans="1:22" ht="12.75" x14ac:dyDescent="0.2">
      <c r="A11" s="29">
        <f t="shared" si="0"/>
        <v>343.65319999999997</v>
      </c>
      <c r="C11" s="29">
        <v>520.29999999999995</v>
      </c>
      <c r="D11" s="29">
        <f t="shared" si="2"/>
        <v>810.7</v>
      </c>
      <c r="E11" s="29">
        <f t="shared" si="3"/>
        <v>974.6</v>
      </c>
      <c r="F11" s="29">
        <f t="shared" si="4"/>
        <v>1384.9</v>
      </c>
      <c r="G11" s="45">
        <v>1100</v>
      </c>
      <c r="H11" s="49">
        <f t="shared" si="5"/>
        <v>312.41199999999998</v>
      </c>
      <c r="I11">
        <v>473</v>
      </c>
      <c r="J11">
        <v>737</v>
      </c>
      <c r="K11">
        <v>886</v>
      </c>
      <c r="L11">
        <v>1259</v>
      </c>
      <c r="P11" s="16">
        <v>500</v>
      </c>
      <c r="Q11" s="17">
        <f>'Ark2'!A5*$V$2</f>
        <v>81.232779208235357</v>
      </c>
      <c r="R11" s="19">
        <f>'Ark2'!C5*$V$2</f>
        <v>122.98856819038747</v>
      </c>
      <c r="S11" s="17">
        <f>'Ark2'!D5*$V$2</f>
        <v>191.63335043618511</v>
      </c>
      <c r="T11" s="19">
        <f>'Ark2'!E5*$V$2</f>
        <v>230.37604950673</v>
      </c>
      <c r="U11" s="17">
        <f>'Ark2'!F5*$V$2</f>
        <v>327.36280624037596</v>
      </c>
    </row>
    <row r="12" spans="1:22" ht="12.75" x14ac:dyDescent="0.2">
      <c r="A12" s="29">
        <f t="shared" si="0"/>
        <v>374.89439999999996</v>
      </c>
      <c r="C12" s="29">
        <f t="shared" si="1"/>
        <v>567.6</v>
      </c>
      <c r="D12" s="29">
        <f t="shared" si="2"/>
        <v>884.4</v>
      </c>
      <c r="E12" s="29">
        <f t="shared" si="3"/>
        <v>1063.2</v>
      </c>
      <c r="F12" s="29">
        <f t="shared" si="4"/>
        <v>1510.8</v>
      </c>
      <c r="G12" s="45">
        <v>1200</v>
      </c>
      <c r="H12" s="49">
        <f t="shared" si="5"/>
        <v>312.41199999999998</v>
      </c>
      <c r="I12">
        <v>473</v>
      </c>
      <c r="J12">
        <v>737</v>
      </c>
      <c r="K12">
        <v>886</v>
      </c>
      <c r="L12">
        <v>1259</v>
      </c>
      <c r="P12" s="18">
        <v>600</v>
      </c>
      <c r="Q12" s="17">
        <f>'Ark2'!A6*$V$2</f>
        <v>97.479335049882437</v>
      </c>
      <c r="R12" s="19">
        <f>'Ark2'!C6*$V$2</f>
        <v>147.58628182846496</v>
      </c>
      <c r="S12" s="17">
        <f>'Ark2'!D6*$V$2</f>
        <v>229.96002052342214</v>
      </c>
      <c r="T12" s="19">
        <f>'Ark2'!E6*$V$2</f>
        <v>276.451259408076</v>
      </c>
      <c r="U12" s="17">
        <f>'Ark2'!F6*$V$2</f>
        <v>392.83536748845114</v>
      </c>
    </row>
    <row r="13" spans="1:22" ht="12.75" x14ac:dyDescent="0.2">
      <c r="A13" s="29">
        <f t="shared" si="0"/>
        <v>436.91199999999998</v>
      </c>
      <c r="C13" s="29">
        <f t="shared" si="1"/>
        <v>662.2</v>
      </c>
      <c r="D13" s="29">
        <f t="shared" si="2"/>
        <v>1031.8</v>
      </c>
      <c r="E13" s="29">
        <f t="shared" si="3"/>
        <v>1240.4000000000001</v>
      </c>
      <c r="F13" s="29">
        <f t="shared" si="4"/>
        <v>1762.6</v>
      </c>
      <c r="G13" s="45">
        <v>1400</v>
      </c>
      <c r="H13" s="49">
        <f>332*0.94</f>
        <v>312.08</v>
      </c>
      <c r="I13">
        <v>473</v>
      </c>
      <c r="J13">
        <v>737</v>
      </c>
      <c r="K13">
        <v>886</v>
      </c>
      <c r="L13">
        <v>1259</v>
      </c>
      <c r="P13" s="18">
        <v>700</v>
      </c>
      <c r="Q13" s="17">
        <f>'Ark2'!A7*'Ark2'!V2</f>
        <v>113.48417805222765</v>
      </c>
      <c r="R13" s="19">
        <f>'Ark2'!C7*$V$2</f>
        <v>172.18399546654246</v>
      </c>
      <c r="S13" s="17">
        <f>'Ark2'!D7*$V$2</f>
        <v>268.28669061065915</v>
      </c>
      <c r="T13" s="19">
        <f>'Ark2'!E7*$V$2</f>
        <v>322.52646930942205</v>
      </c>
      <c r="U13" s="17">
        <f>'Ark2'!F7*$V$2</f>
        <v>458.30792873652626</v>
      </c>
    </row>
    <row r="14" spans="1:22" ht="12.75" x14ac:dyDescent="0.2">
      <c r="A14" s="29">
        <f t="shared" si="0"/>
        <v>499.32799999999997</v>
      </c>
      <c r="C14" s="29">
        <f t="shared" si="1"/>
        <v>756.8</v>
      </c>
      <c r="D14" s="29">
        <f t="shared" si="2"/>
        <v>1179.2</v>
      </c>
      <c r="E14" s="29">
        <f t="shared" si="3"/>
        <v>1417.6</v>
      </c>
      <c r="F14" s="29">
        <f t="shared" si="4"/>
        <v>2014.4</v>
      </c>
      <c r="G14" s="45">
        <v>1600</v>
      </c>
      <c r="H14" s="49">
        <f t="shared" ref="H14:H19" si="6">332*0.94</f>
        <v>312.08</v>
      </c>
      <c r="I14">
        <v>473</v>
      </c>
      <c r="J14">
        <v>737</v>
      </c>
      <c r="K14">
        <v>886</v>
      </c>
      <c r="L14">
        <v>1259</v>
      </c>
      <c r="P14" s="18">
        <v>800</v>
      </c>
      <c r="Q14" s="17">
        <f>'Ark2'!A8*$V$2</f>
        <v>129.97244673317658</v>
      </c>
      <c r="R14" s="19">
        <f>'Ark2'!C8*$V$2</f>
        <v>196.78170910461992</v>
      </c>
      <c r="S14" s="17">
        <f>'Ark2'!D8*$V$2</f>
        <v>306.61336069789621</v>
      </c>
      <c r="T14" s="19">
        <f>'Ark2'!E8*$V$2</f>
        <v>368.601679210768</v>
      </c>
      <c r="U14" s="17">
        <f>'Ark2'!F8*$V$2</f>
        <v>523.78048998460156</v>
      </c>
    </row>
    <row r="15" spans="1:22" ht="12.75" x14ac:dyDescent="0.2">
      <c r="A15" s="29">
        <f t="shared" si="0"/>
        <v>561.74400000000003</v>
      </c>
      <c r="C15" s="29">
        <f t="shared" si="1"/>
        <v>851.4</v>
      </c>
      <c r="D15" s="29">
        <f t="shared" si="2"/>
        <v>1326.6</v>
      </c>
      <c r="E15" s="29">
        <f t="shared" si="3"/>
        <v>1594.8</v>
      </c>
      <c r="F15" s="29">
        <f t="shared" si="4"/>
        <v>2266.1999999999998</v>
      </c>
      <c r="G15" s="45">
        <v>1800</v>
      </c>
      <c r="H15" s="49">
        <f t="shared" si="6"/>
        <v>312.08</v>
      </c>
      <c r="I15">
        <v>473</v>
      </c>
      <c r="J15">
        <v>737</v>
      </c>
      <c r="K15">
        <v>886</v>
      </c>
      <c r="L15">
        <v>1259</v>
      </c>
      <c r="P15" s="18">
        <v>900</v>
      </c>
      <c r="Q15" s="17">
        <f>'Ark2'!A9*$V$2</f>
        <v>146.21900257482366</v>
      </c>
      <c r="R15" s="19">
        <f>'Ark2'!C9*$V$2</f>
        <v>221.37942274269744</v>
      </c>
      <c r="S15" s="17">
        <f>'Ark2'!D9*$V$2</f>
        <v>344.94003078513322</v>
      </c>
      <c r="T15" s="19">
        <f>'Ark2'!E9*$V$2</f>
        <v>414.676889112114</v>
      </c>
      <c r="U15" s="17">
        <f>'Ark2'!F9*$V$2</f>
        <v>589.25305123267663</v>
      </c>
    </row>
    <row r="16" spans="1:22" ht="12.75" x14ac:dyDescent="0.2">
      <c r="A16" s="29">
        <f t="shared" si="0"/>
        <v>624.16</v>
      </c>
      <c r="C16" s="29">
        <f t="shared" si="1"/>
        <v>946</v>
      </c>
      <c r="D16" s="29">
        <f t="shared" si="2"/>
        <v>1474</v>
      </c>
      <c r="E16" s="29">
        <f t="shared" si="3"/>
        <v>1772</v>
      </c>
      <c r="F16" s="29">
        <f t="shared" si="4"/>
        <v>2518</v>
      </c>
      <c r="G16" s="45">
        <v>2000</v>
      </c>
      <c r="H16" s="49">
        <f t="shared" si="6"/>
        <v>312.08</v>
      </c>
      <c r="I16">
        <v>473</v>
      </c>
      <c r="J16">
        <v>737</v>
      </c>
      <c r="K16">
        <v>886</v>
      </c>
      <c r="L16">
        <v>1259</v>
      </c>
      <c r="P16" s="18">
        <v>1000</v>
      </c>
      <c r="Q16" s="17">
        <f>'Ark2'!A10*$V$2</f>
        <v>162.46555841647071</v>
      </c>
      <c r="R16" s="19">
        <f>'Ark2'!C10*$V$2</f>
        <v>245.97713638077494</v>
      </c>
      <c r="S16" s="17">
        <f>'Ark2'!D10*$V$2</f>
        <v>383.26670087237022</v>
      </c>
      <c r="T16" s="19">
        <f>'Ark2'!E10*$V$2</f>
        <v>460.75209901346</v>
      </c>
      <c r="U16" s="17">
        <f>'Ark2'!F10*$V$2</f>
        <v>654.72561248075192</v>
      </c>
    </row>
    <row r="17" spans="1:21" ht="12.75" x14ac:dyDescent="0.2">
      <c r="A17" s="29">
        <f t="shared" si="0"/>
        <v>717.78399999999999</v>
      </c>
      <c r="C17" s="29">
        <f t="shared" si="1"/>
        <v>1087.9000000000001</v>
      </c>
      <c r="D17" s="29">
        <f t="shared" si="2"/>
        <v>1695.1</v>
      </c>
      <c r="E17" s="29">
        <f t="shared" si="3"/>
        <v>2037.8</v>
      </c>
      <c r="F17" s="29">
        <f t="shared" si="4"/>
        <v>2895.7</v>
      </c>
      <c r="G17" s="37">
        <v>2300</v>
      </c>
      <c r="H17" s="49">
        <f t="shared" si="6"/>
        <v>312.08</v>
      </c>
      <c r="I17">
        <v>473</v>
      </c>
      <c r="J17">
        <v>737</v>
      </c>
      <c r="K17">
        <v>886</v>
      </c>
      <c r="L17">
        <v>1259</v>
      </c>
      <c r="P17" s="18">
        <v>1100</v>
      </c>
      <c r="Q17" s="17">
        <f>'Ark2'!A11*$V$2</f>
        <v>178.71211425811779</v>
      </c>
      <c r="R17" s="19">
        <f>'Ark2'!C11*$V$2</f>
        <v>270.57485001885237</v>
      </c>
      <c r="S17" s="17">
        <f>'Ark2'!D11*$V$2</f>
        <v>421.59337095960728</v>
      </c>
      <c r="T17" s="19">
        <f>'Ark2'!E11*$V$2</f>
        <v>506.82730891480605</v>
      </c>
      <c r="U17" s="17">
        <f>'Ark2'!F11*$V$2</f>
        <v>720.1981737288271</v>
      </c>
    </row>
    <row r="18" spans="1:21" ht="12.75" x14ac:dyDescent="0.2">
      <c r="A18" s="29">
        <f t="shared" si="0"/>
        <v>811.40800000000002</v>
      </c>
      <c r="C18" s="29">
        <f t="shared" si="1"/>
        <v>1229.8</v>
      </c>
      <c r="D18" s="29">
        <f t="shared" si="2"/>
        <v>1916.2</v>
      </c>
      <c r="E18" s="29">
        <f t="shared" si="3"/>
        <v>2303.6</v>
      </c>
      <c r="F18" s="29">
        <f t="shared" si="4"/>
        <v>3273.4</v>
      </c>
      <c r="G18" s="37">
        <v>2600</v>
      </c>
      <c r="H18" s="49">
        <f t="shared" si="6"/>
        <v>312.08</v>
      </c>
      <c r="I18">
        <v>473</v>
      </c>
      <c r="J18">
        <v>737</v>
      </c>
      <c r="K18">
        <v>886</v>
      </c>
      <c r="L18">
        <v>1259</v>
      </c>
      <c r="P18" s="18">
        <v>1200</v>
      </c>
      <c r="Q18" s="17">
        <f>'Ark2'!A12*$V$2</f>
        <v>194.95867009976487</v>
      </c>
      <c r="R18" s="19">
        <f>'Ark2'!C12*$V$2</f>
        <v>295.17256365692992</v>
      </c>
      <c r="S18" s="17">
        <f>'Ark2'!D12*$V$2</f>
        <v>459.92004104684429</v>
      </c>
      <c r="T18" s="19">
        <f>'Ark2'!E12*$V$2</f>
        <v>552.902518816152</v>
      </c>
      <c r="U18" s="17">
        <f>'Ark2'!F12*$V$2</f>
        <v>785.67073497690228</v>
      </c>
    </row>
    <row r="19" spans="1:21" ht="13.5" thickBot="1" x14ac:dyDescent="0.25">
      <c r="A19" s="29">
        <f t="shared" si="0"/>
        <v>936.24</v>
      </c>
      <c r="C19" s="29">
        <f t="shared" si="1"/>
        <v>1419</v>
      </c>
      <c r="D19" s="29">
        <f t="shared" si="2"/>
        <v>2211</v>
      </c>
      <c r="E19" s="29">
        <f t="shared" si="3"/>
        <v>2658</v>
      </c>
      <c r="F19" s="29">
        <f t="shared" si="4"/>
        <v>3777</v>
      </c>
      <c r="G19" s="37">
        <v>3000</v>
      </c>
      <c r="H19" s="49">
        <f t="shared" si="6"/>
        <v>312.08</v>
      </c>
      <c r="I19">
        <v>473</v>
      </c>
      <c r="J19">
        <v>737</v>
      </c>
      <c r="K19">
        <v>886</v>
      </c>
      <c r="L19">
        <v>1259</v>
      </c>
      <c r="P19" s="18"/>
      <c r="Q19" s="17"/>
      <c r="R19" s="19"/>
      <c r="S19" s="17"/>
      <c r="T19" s="19"/>
      <c r="U19" s="17"/>
    </row>
    <row r="20" spans="1:21" ht="26.1" customHeight="1" thickBot="1" x14ac:dyDescent="0.35">
      <c r="A20" s="41" t="s">
        <v>28</v>
      </c>
      <c r="B20" s="42"/>
      <c r="C20" s="44"/>
      <c r="D20" s="42"/>
      <c r="E20" s="42"/>
      <c r="F20" s="43"/>
      <c r="P20" s="18">
        <v>1400</v>
      </c>
      <c r="Q20" s="17">
        <f>'Ark2'!A13*$V$2</f>
        <v>227.21006894375714</v>
      </c>
      <c r="R20" s="19">
        <f>'Ark2'!C13*$V$2</f>
        <v>344.36799093308491</v>
      </c>
      <c r="S20" s="17">
        <f>'Ark2'!D13*$V$2</f>
        <v>536.5733812213183</v>
      </c>
      <c r="T20" s="19">
        <f>'Ark2'!E13*$V$2</f>
        <v>645.05293861884411</v>
      </c>
      <c r="U20" s="17">
        <f>'Ark2'!F13*$V$2</f>
        <v>916.61585747305253</v>
      </c>
    </row>
    <row r="21" spans="1:21" ht="26.1" customHeight="1" thickBot="1" x14ac:dyDescent="0.35">
      <c r="A21" s="41">
        <v>10</v>
      </c>
      <c r="B21" s="42"/>
      <c r="C21" s="42">
        <v>11</v>
      </c>
      <c r="D21" s="42">
        <v>21</v>
      </c>
      <c r="E21" s="42">
        <v>22</v>
      </c>
      <c r="F21" s="43">
        <v>33</v>
      </c>
      <c r="H21" s="47">
        <v>10</v>
      </c>
      <c r="I21" s="42">
        <v>11</v>
      </c>
      <c r="J21" s="42">
        <v>21</v>
      </c>
      <c r="K21" s="42">
        <v>22</v>
      </c>
      <c r="L21" s="43">
        <v>33</v>
      </c>
      <c r="P21" s="18">
        <v>1600</v>
      </c>
      <c r="Q21" s="17">
        <f>'Ark2'!A14*$V$2</f>
        <v>259.66865022143674</v>
      </c>
      <c r="R21" s="19">
        <f>'Ark2'!C14*$V$2</f>
        <v>393.56341820923984</v>
      </c>
      <c r="S21" s="17">
        <f>'Ark2'!D14*$V$2</f>
        <v>613.22672139579242</v>
      </c>
      <c r="T21" s="19">
        <f>'Ark2'!E14*$V$2</f>
        <v>737.203358421536</v>
      </c>
      <c r="U21" s="17">
        <f>'Ark2'!F14*$V$2</f>
        <v>1047.5609799692031</v>
      </c>
    </row>
    <row r="22" spans="1:21" x14ac:dyDescent="0.3">
      <c r="A22" s="79">
        <f t="shared" ref="A22:A37" si="7">(G22*H22)/1000</f>
        <v>161.53880000000001</v>
      </c>
      <c r="C22" s="29">
        <f>(G22*I22)/1000</f>
        <v>255.2</v>
      </c>
      <c r="D22" s="29">
        <f>(G22*J22)/1000</f>
        <v>386</v>
      </c>
      <c r="E22" s="29">
        <f>(G22*K22)/1000</f>
        <v>466.4</v>
      </c>
      <c r="F22" s="29">
        <f>(G22*L22)/1000</f>
        <v>655.20000000000005</v>
      </c>
      <c r="G22" s="45">
        <v>400</v>
      </c>
      <c r="H22" s="46">
        <f>431*0.937</f>
        <v>403.84700000000004</v>
      </c>
      <c r="I22">
        <v>638</v>
      </c>
      <c r="J22">
        <v>965</v>
      </c>
      <c r="K22">
        <v>1166</v>
      </c>
      <c r="L22">
        <v>1638</v>
      </c>
      <c r="P22" s="18">
        <v>1800</v>
      </c>
      <c r="Q22" s="17">
        <f>'Ark2'!A15*$V$2</f>
        <v>292.12723149911636</v>
      </c>
      <c r="R22" s="19">
        <f>'Ark2'!C15*$V$2</f>
        <v>442.75884548539489</v>
      </c>
      <c r="S22" s="17">
        <f>'Ark2'!D15*$V$2</f>
        <v>689.88006157026643</v>
      </c>
      <c r="T22" s="19">
        <f>'Ark2'!E15*$V$2</f>
        <v>829.35377822422799</v>
      </c>
      <c r="U22" s="17">
        <f>'Ark2'!F15*$V$2</f>
        <v>1178.5061024653533</v>
      </c>
    </row>
    <row r="23" spans="1:21" x14ac:dyDescent="0.3">
      <c r="A23" s="79">
        <f t="shared" si="7"/>
        <v>202.57</v>
      </c>
      <c r="C23" s="29">
        <f t="shared" ref="C23:C37" si="8">(G23*I23)/1000</f>
        <v>319</v>
      </c>
      <c r="D23" s="29">
        <f t="shared" ref="D23:D37" si="9">(G23*J23)/1000</f>
        <v>482.5</v>
      </c>
      <c r="E23" s="29">
        <f t="shared" ref="E23:E37" si="10">(G23*K23)/1000</f>
        <v>583</v>
      </c>
      <c r="F23" s="29">
        <f t="shared" ref="F23:F37" si="11">(G23*L23)/1000</f>
        <v>819</v>
      </c>
      <c r="G23" s="45">
        <v>500</v>
      </c>
      <c r="H23" s="46">
        <f>431*0.94</f>
        <v>405.14</v>
      </c>
      <c r="I23">
        <v>638</v>
      </c>
      <c r="J23">
        <v>965</v>
      </c>
      <c r="K23">
        <v>1166</v>
      </c>
      <c r="L23">
        <v>1638</v>
      </c>
      <c r="P23" s="18">
        <v>2000</v>
      </c>
      <c r="Q23" s="17">
        <f>'Ark2'!A16*$V$2</f>
        <v>324.58581277679593</v>
      </c>
      <c r="R23" s="19">
        <f>'Ark2'!C16*$V$2</f>
        <v>491.95427276154987</v>
      </c>
      <c r="S23" s="17">
        <f>'Ark2'!D16*$V$2</f>
        <v>766.53340174474044</v>
      </c>
      <c r="T23" s="19">
        <f>'Ark2'!E16*$V$2</f>
        <v>921.50419802691999</v>
      </c>
      <c r="U23" s="17">
        <f>'Ark2'!F16*$V$2</f>
        <v>1309.4512249615038</v>
      </c>
    </row>
    <row r="24" spans="1:21" x14ac:dyDescent="0.3">
      <c r="A24" s="79">
        <f t="shared" si="7"/>
        <v>243.60119999999998</v>
      </c>
      <c r="C24" s="29">
        <f t="shared" si="8"/>
        <v>382.8</v>
      </c>
      <c r="D24" s="29">
        <f t="shared" si="9"/>
        <v>579</v>
      </c>
      <c r="E24" s="29">
        <f t="shared" si="10"/>
        <v>699.6</v>
      </c>
      <c r="F24" s="29">
        <f t="shared" si="11"/>
        <v>982.8</v>
      </c>
      <c r="G24" s="45">
        <v>600</v>
      </c>
      <c r="H24" s="46">
        <f>431*0.942</f>
        <v>406.00199999999995</v>
      </c>
      <c r="I24">
        <v>638</v>
      </c>
      <c r="J24">
        <v>965</v>
      </c>
      <c r="K24">
        <v>1166</v>
      </c>
      <c r="L24">
        <v>1638</v>
      </c>
      <c r="P24" s="18">
        <v>2300</v>
      </c>
      <c r="Q24" s="17">
        <f>'Ark2'!A17*$V$2</f>
        <v>373.27368469331532</v>
      </c>
      <c r="R24" s="17">
        <f>'Ark2'!C17*$V$2</f>
        <v>565.74741367578235</v>
      </c>
      <c r="S24" s="17">
        <f>'Ark2'!D17*$V$2</f>
        <v>881.51341200645152</v>
      </c>
      <c r="T24" s="17">
        <f>'Ark2'!E17*$V$2</f>
        <v>1059.729827730958</v>
      </c>
      <c r="U24" s="17">
        <f>'Ark2'!F17*$V$2</f>
        <v>1505.8689087057292</v>
      </c>
    </row>
    <row r="25" spans="1:21" x14ac:dyDescent="0.3">
      <c r="A25" s="79">
        <f t="shared" si="7"/>
        <v>284.20139999999998</v>
      </c>
      <c r="C25" s="29">
        <f t="shared" si="8"/>
        <v>446.6</v>
      </c>
      <c r="D25" s="29">
        <f t="shared" si="9"/>
        <v>675.5</v>
      </c>
      <c r="E25" s="29">
        <f t="shared" si="10"/>
        <v>816.2</v>
      </c>
      <c r="F25" s="29">
        <f t="shared" si="11"/>
        <v>1146.5999999999999</v>
      </c>
      <c r="G25" s="45">
        <v>700</v>
      </c>
      <c r="H25" s="46">
        <f>431*0.942</f>
        <v>406.00199999999995</v>
      </c>
      <c r="I25">
        <v>638</v>
      </c>
      <c r="J25">
        <v>965</v>
      </c>
      <c r="K25">
        <v>1166</v>
      </c>
      <c r="L25">
        <v>1638</v>
      </c>
      <c r="P25" s="18">
        <v>2600</v>
      </c>
      <c r="Q25" s="17">
        <f>'Ark2'!A18*$V$2</f>
        <v>421.96155660983476</v>
      </c>
      <c r="R25" s="17">
        <f>'Ark2'!C18*$V$2</f>
        <v>639.54055459001484</v>
      </c>
      <c r="S25" s="17">
        <f>'Ark2'!D18*$V$2</f>
        <v>996.4934222681627</v>
      </c>
      <c r="T25" s="17">
        <f>'Ark2'!E18*$V$2</f>
        <v>1197.9554574349961</v>
      </c>
      <c r="U25" s="17">
        <f>'Ark2'!F18*$V$2</f>
        <v>1702.2865924499549</v>
      </c>
    </row>
    <row r="26" spans="1:21" x14ac:dyDescent="0.3">
      <c r="A26" s="79">
        <f t="shared" si="7"/>
        <v>324.80159999999995</v>
      </c>
      <c r="C26" s="29">
        <f t="shared" si="8"/>
        <v>510.4</v>
      </c>
      <c r="D26" s="29">
        <f t="shared" si="9"/>
        <v>772</v>
      </c>
      <c r="E26" s="29">
        <f t="shared" si="10"/>
        <v>932.8</v>
      </c>
      <c r="F26" s="29">
        <f t="shared" si="11"/>
        <v>1310.4000000000001</v>
      </c>
      <c r="G26" s="45">
        <v>800</v>
      </c>
      <c r="H26" s="46">
        <f>431*0.942</f>
        <v>406.00199999999995</v>
      </c>
      <c r="I26">
        <v>638</v>
      </c>
      <c r="J26">
        <v>965</v>
      </c>
      <c r="K26">
        <v>1166</v>
      </c>
      <c r="L26">
        <v>1638</v>
      </c>
      <c r="P26" s="18">
        <v>3000</v>
      </c>
      <c r="Q26" s="17">
        <f>'Ark2'!A19*$V$2</f>
        <v>486.8787191651939</v>
      </c>
      <c r="R26" s="17">
        <f>'Ark2'!C19*$V$2</f>
        <v>737.93140914232481</v>
      </c>
      <c r="S26" s="17">
        <f>'Ark2'!D19*$V$2</f>
        <v>1149.8001026171107</v>
      </c>
      <c r="T26" s="17">
        <f>'Ark2'!E19*$V$2</f>
        <v>1382.2562970403801</v>
      </c>
      <c r="U26" s="17">
        <f>'Ark2'!F19*$V$2</f>
        <v>1964.1768374422556</v>
      </c>
    </row>
    <row r="27" spans="1:21" x14ac:dyDescent="0.3">
      <c r="A27" s="79">
        <f t="shared" si="7"/>
        <v>365.40179999999992</v>
      </c>
      <c r="C27" s="29">
        <v>574.20000000000005</v>
      </c>
      <c r="D27" s="29">
        <f t="shared" si="9"/>
        <v>868.5</v>
      </c>
      <c r="E27" s="29">
        <f t="shared" si="10"/>
        <v>1049.4000000000001</v>
      </c>
      <c r="F27" s="29">
        <f t="shared" si="11"/>
        <v>1474.2</v>
      </c>
      <c r="G27" s="45">
        <v>900</v>
      </c>
      <c r="H27" s="46">
        <f>431*0.942</f>
        <v>406.00199999999995</v>
      </c>
      <c r="I27">
        <v>638</v>
      </c>
      <c r="J27">
        <v>965</v>
      </c>
      <c r="K27">
        <v>1166</v>
      </c>
      <c r="L27">
        <v>1638</v>
      </c>
      <c r="P27" s="18"/>
      <c r="Q27" s="17"/>
      <c r="R27" s="17"/>
      <c r="S27" s="35"/>
      <c r="T27" s="17"/>
      <c r="U27" s="17"/>
    </row>
    <row r="28" spans="1:21" ht="21" x14ac:dyDescent="0.35">
      <c r="A28" s="79">
        <f t="shared" si="7"/>
        <v>408.15699999999998</v>
      </c>
      <c r="C28" s="29">
        <f t="shared" si="8"/>
        <v>638</v>
      </c>
      <c r="D28" s="29">
        <f t="shared" si="9"/>
        <v>965</v>
      </c>
      <c r="E28" s="29">
        <f t="shared" si="10"/>
        <v>1166</v>
      </c>
      <c r="F28" s="29">
        <f t="shared" si="11"/>
        <v>1638</v>
      </c>
      <c r="G28" s="45">
        <v>1000</v>
      </c>
      <c r="H28" s="46">
        <f>431*0.947</f>
        <v>408.15699999999998</v>
      </c>
      <c r="I28">
        <v>638</v>
      </c>
      <c r="J28">
        <v>965</v>
      </c>
      <c r="K28">
        <v>1166</v>
      </c>
      <c r="L28">
        <v>1638</v>
      </c>
      <c r="P28" s="12" t="s">
        <v>0</v>
      </c>
      <c r="Q28" s="13" t="s">
        <v>17</v>
      </c>
      <c r="R28" s="14"/>
      <c r="S28" s="36"/>
      <c r="T28" s="21"/>
      <c r="U28" s="22"/>
    </row>
    <row r="29" spans="1:21" x14ac:dyDescent="0.3">
      <c r="A29" s="79">
        <f t="shared" si="7"/>
        <v>446.12809999999996</v>
      </c>
      <c r="C29" s="29">
        <v>701.8</v>
      </c>
      <c r="D29" s="29">
        <f t="shared" si="9"/>
        <v>1061.5</v>
      </c>
      <c r="E29" s="29">
        <f t="shared" si="10"/>
        <v>1282.5999999999999</v>
      </c>
      <c r="F29" s="29">
        <f t="shared" si="11"/>
        <v>1801.8</v>
      </c>
      <c r="G29" s="45">
        <v>1100</v>
      </c>
      <c r="H29" s="46">
        <f>431*0.941</f>
        <v>405.57099999999997</v>
      </c>
      <c r="I29">
        <v>638</v>
      </c>
      <c r="J29">
        <v>965</v>
      </c>
      <c r="K29">
        <v>1166</v>
      </c>
      <c r="L29">
        <v>1638</v>
      </c>
      <c r="P29" s="29">
        <v>400</v>
      </c>
      <c r="Q29" s="17">
        <f>'Ark2'!A22*$V$2</f>
        <v>84.006028410965598</v>
      </c>
      <c r="R29" s="17">
        <f>'Ark2'!C22*$V$2</f>
        <v>132.71324567520878</v>
      </c>
      <c r="S29" s="17">
        <f>'Ark2'!D22*$V$2</f>
        <v>200.73398444604464</v>
      </c>
      <c r="T29" s="19">
        <f>'Ark2'!E22*$V$2</f>
        <v>242.54489726848504</v>
      </c>
      <c r="U29" s="17">
        <f>'Ark2'!F22*$V$2</f>
        <v>340.72773732914112</v>
      </c>
    </row>
    <row r="30" spans="1:21" x14ac:dyDescent="0.3">
      <c r="A30" s="79">
        <f t="shared" si="7"/>
        <v>486.16800000000001</v>
      </c>
      <c r="C30" s="29">
        <f t="shared" si="8"/>
        <v>765.6</v>
      </c>
      <c r="D30" s="29">
        <f t="shared" si="9"/>
        <v>1158</v>
      </c>
      <c r="E30" s="29">
        <f t="shared" si="10"/>
        <v>1399.2</v>
      </c>
      <c r="F30" s="29">
        <f t="shared" si="11"/>
        <v>1965.6</v>
      </c>
      <c r="G30" s="45">
        <v>1200</v>
      </c>
      <c r="H30" s="46">
        <f>431*0.94</f>
        <v>405.14</v>
      </c>
      <c r="I30">
        <v>638</v>
      </c>
      <c r="J30">
        <v>965</v>
      </c>
      <c r="K30">
        <v>1166</v>
      </c>
      <c r="L30">
        <v>1638</v>
      </c>
      <c r="P30" s="29"/>
      <c r="Q30" s="17"/>
      <c r="R30" s="17"/>
      <c r="S30" s="17"/>
      <c r="T30" s="19"/>
      <c r="U30" s="17"/>
    </row>
    <row r="31" spans="1:21" x14ac:dyDescent="0.3">
      <c r="A31" s="79">
        <f t="shared" si="7"/>
        <v>567.19600000000003</v>
      </c>
      <c r="C31" s="29">
        <f t="shared" si="8"/>
        <v>893.2</v>
      </c>
      <c r="D31" s="29">
        <f t="shared" si="9"/>
        <v>1351</v>
      </c>
      <c r="E31" s="29">
        <f t="shared" si="10"/>
        <v>1632.4</v>
      </c>
      <c r="F31" s="29">
        <f t="shared" si="11"/>
        <v>2293.1999999999998</v>
      </c>
      <c r="G31" s="45">
        <v>1400</v>
      </c>
      <c r="H31" s="46">
        <f t="shared" ref="H31:H37" si="12">431*0.94</f>
        <v>405.14</v>
      </c>
      <c r="I31">
        <v>638</v>
      </c>
      <c r="J31">
        <v>965</v>
      </c>
      <c r="K31">
        <v>1166</v>
      </c>
      <c r="L31">
        <v>1638</v>
      </c>
      <c r="P31" s="16">
        <v>500</v>
      </c>
      <c r="Q31" s="17">
        <f>'Ark2'!A23*$V$2</f>
        <v>105.34373893584265</v>
      </c>
      <c r="R31" s="17">
        <f>'Ark2'!C23*$V$2</f>
        <v>165.89155709401101</v>
      </c>
      <c r="S31" s="17">
        <f>'Ark2'!D23*$V$2</f>
        <v>250.91748055755582</v>
      </c>
      <c r="T31" s="19">
        <f>'Ark2'!E23*$V$2</f>
        <v>303.18112158560632</v>
      </c>
      <c r="U31" s="17">
        <f>'Ark2'!F23*$V$2</f>
        <v>425.90967166142639</v>
      </c>
    </row>
    <row r="32" spans="1:21" x14ac:dyDescent="0.3">
      <c r="A32" s="79">
        <f t="shared" si="7"/>
        <v>648.22400000000005</v>
      </c>
      <c r="C32" s="29">
        <f t="shared" si="8"/>
        <v>1020.8</v>
      </c>
      <c r="D32" s="29">
        <f t="shared" si="9"/>
        <v>1544</v>
      </c>
      <c r="E32" s="29">
        <f t="shared" si="10"/>
        <v>1865.6</v>
      </c>
      <c r="F32" s="29">
        <f t="shared" si="11"/>
        <v>2620.8000000000002</v>
      </c>
      <c r="G32" s="45">
        <v>1600</v>
      </c>
      <c r="H32" s="46">
        <f t="shared" si="12"/>
        <v>405.14</v>
      </c>
      <c r="I32">
        <v>638</v>
      </c>
      <c r="J32">
        <v>965</v>
      </c>
      <c r="K32">
        <v>1166</v>
      </c>
      <c r="L32">
        <v>1638</v>
      </c>
      <c r="P32" s="18">
        <v>600</v>
      </c>
      <c r="Q32" s="17">
        <f>'Ark2'!A24*$V$2</f>
        <v>126.68144946071972</v>
      </c>
      <c r="R32" s="17">
        <f>'Ark2'!C24*$V$2</f>
        <v>199.0698685128132</v>
      </c>
      <c r="S32" s="17">
        <f>'Ark2'!D24*$V$2</f>
        <v>301.10097666906699</v>
      </c>
      <c r="T32" s="19">
        <f>'Ark2'!E24*$V$2</f>
        <v>363.8173459027276</v>
      </c>
      <c r="U32" s="17">
        <f>'Ark2'!F24*$V$2</f>
        <v>511.0916059937116</v>
      </c>
    </row>
    <row r="33" spans="1:21" x14ac:dyDescent="0.3">
      <c r="A33" s="79">
        <f t="shared" si="7"/>
        <v>729.25199999999995</v>
      </c>
      <c r="C33" s="29">
        <f t="shared" si="8"/>
        <v>1148.4000000000001</v>
      </c>
      <c r="D33" s="29">
        <f t="shared" si="9"/>
        <v>1737</v>
      </c>
      <c r="E33" s="29">
        <f t="shared" si="10"/>
        <v>2098.8000000000002</v>
      </c>
      <c r="F33" s="29">
        <f t="shared" si="11"/>
        <v>2948.4</v>
      </c>
      <c r="G33" s="45">
        <v>1800</v>
      </c>
      <c r="H33" s="46">
        <f t="shared" si="12"/>
        <v>405.14</v>
      </c>
      <c r="I33">
        <v>638</v>
      </c>
      <c r="J33">
        <v>965</v>
      </c>
      <c r="K33">
        <v>1166</v>
      </c>
      <c r="L33">
        <v>1638</v>
      </c>
      <c r="P33" s="18">
        <v>700</v>
      </c>
      <c r="Q33" s="17">
        <f>'Ark2'!A25*$V$2</f>
        <v>147.79502437083966</v>
      </c>
      <c r="R33" s="17">
        <f>'Ark2'!C25*$V$2</f>
        <v>232.2481799316154</v>
      </c>
      <c r="S33" s="17">
        <f>'Ark2'!D25*$V$2</f>
        <v>351.28447278057814</v>
      </c>
      <c r="T33" s="19">
        <f>'Ark2'!E25*$V$2</f>
        <v>424.45357021984887</v>
      </c>
      <c r="U33" s="17">
        <f>'Ark2'!F25*$V$2</f>
        <v>596.27354032599681</v>
      </c>
    </row>
    <row r="34" spans="1:21" x14ac:dyDescent="0.3">
      <c r="A34" s="79">
        <f t="shared" si="7"/>
        <v>810.28</v>
      </c>
      <c r="C34" s="29">
        <f t="shared" si="8"/>
        <v>1276</v>
      </c>
      <c r="D34" s="29">
        <f t="shared" si="9"/>
        <v>1930</v>
      </c>
      <c r="E34" s="29">
        <f t="shared" si="10"/>
        <v>2332</v>
      </c>
      <c r="F34" s="29">
        <f t="shared" si="11"/>
        <v>3276</v>
      </c>
      <c r="G34" s="45">
        <v>2000</v>
      </c>
      <c r="H34" s="46">
        <f t="shared" si="12"/>
        <v>405.14</v>
      </c>
      <c r="I34">
        <v>638</v>
      </c>
      <c r="J34">
        <v>965</v>
      </c>
      <c r="K34">
        <v>1166</v>
      </c>
      <c r="L34">
        <v>1638</v>
      </c>
      <c r="P34" s="18">
        <v>800</v>
      </c>
      <c r="Q34" s="17">
        <f>'Ark2'!A26*$V$2</f>
        <v>168.90859928095961</v>
      </c>
      <c r="R34" s="17">
        <f>'Ark2'!C26*$V$2</f>
        <v>265.42649135041756</v>
      </c>
      <c r="S34" s="17">
        <f>'Ark2'!D26*$V$2</f>
        <v>401.46796889208929</v>
      </c>
      <c r="T34" s="19">
        <f>'Ark2'!E26*$V$2</f>
        <v>485.08979453697009</v>
      </c>
      <c r="U34" s="17">
        <f>'Ark2'!F26*$V$2</f>
        <v>681.45547465828224</v>
      </c>
    </row>
    <row r="35" spans="1:21" x14ac:dyDescent="0.3">
      <c r="A35" s="79">
        <f t="shared" si="7"/>
        <v>931.822</v>
      </c>
      <c r="C35" s="29">
        <f t="shared" si="8"/>
        <v>1467.4</v>
      </c>
      <c r="D35" s="29">
        <f t="shared" si="9"/>
        <v>2219.5</v>
      </c>
      <c r="E35" s="29">
        <f t="shared" si="10"/>
        <v>2681.8</v>
      </c>
      <c r="F35" s="29">
        <f t="shared" si="11"/>
        <v>3767.4</v>
      </c>
      <c r="G35" s="37">
        <v>2300</v>
      </c>
      <c r="H35" s="46">
        <f t="shared" si="12"/>
        <v>405.14</v>
      </c>
      <c r="I35">
        <v>638</v>
      </c>
      <c r="J35">
        <v>965</v>
      </c>
      <c r="K35">
        <v>1166</v>
      </c>
      <c r="L35">
        <v>1638</v>
      </c>
      <c r="P35" s="18">
        <v>900</v>
      </c>
      <c r="Q35" s="17">
        <f>'Ark2'!A27*$V$2</f>
        <v>190.02217419107956</v>
      </c>
      <c r="R35" s="17">
        <f>'Ark2'!C27*$V$2</f>
        <v>298.60480276921982</v>
      </c>
      <c r="S35" s="17">
        <f>'Ark2'!D27*$V$2</f>
        <v>451.65146500360049</v>
      </c>
      <c r="T35" s="19">
        <f>'Ark2'!E27*$V$2</f>
        <v>545.72601885409142</v>
      </c>
      <c r="U35" s="17">
        <f>'Ark2'!F27*$V$2</f>
        <v>766.63740899056745</v>
      </c>
    </row>
    <row r="36" spans="1:21" x14ac:dyDescent="0.3">
      <c r="A36" s="79">
        <f t="shared" si="7"/>
        <v>1053.364</v>
      </c>
      <c r="C36" s="29">
        <f t="shared" si="8"/>
        <v>1658.8</v>
      </c>
      <c r="D36" s="29">
        <f t="shared" si="9"/>
        <v>2509</v>
      </c>
      <c r="E36" s="29">
        <f t="shared" si="10"/>
        <v>3031.6</v>
      </c>
      <c r="F36" s="29">
        <f t="shared" si="11"/>
        <v>4258.8</v>
      </c>
      <c r="G36" s="37">
        <v>2600</v>
      </c>
      <c r="H36" s="46">
        <f t="shared" si="12"/>
        <v>405.14</v>
      </c>
      <c r="I36">
        <v>638</v>
      </c>
      <c r="J36">
        <v>965</v>
      </c>
      <c r="K36">
        <v>1166</v>
      </c>
      <c r="L36">
        <v>1638</v>
      </c>
      <c r="P36" s="18">
        <v>1000</v>
      </c>
      <c r="Q36" s="17">
        <f>'Ark2'!A28*$V$2</f>
        <v>212.25642717498511</v>
      </c>
      <c r="R36" s="17">
        <f>'Ark2'!C28*$V$2</f>
        <v>331.78311418802201</v>
      </c>
      <c r="S36" s="17">
        <f>'Ark2'!D28*$V$2</f>
        <v>501.83496111511164</v>
      </c>
      <c r="T36" s="19">
        <f>'Ark2'!E28*$V$2</f>
        <v>606.36224317121264</v>
      </c>
      <c r="U36" s="17">
        <f>'Ark2'!F28*$V$2</f>
        <v>851.81934332285277</v>
      </c>
    </row>
    <row r="37" spans="1:21" x14ac:dyDescent="0.3">
      <c r="A37" s="79">
        <f t="shared" si="7"/>
        <v>1215.42</v>
      </c>
      <c r="C37" s="29">
        <f t="shared" si="8"/>
        <v>1914</v>
      </c>
      <c r="D37" s="29">
        <f t="shared" si="9"/>
        <v>2895</v>
      </c>
      <c r="E37" s="29">
        <f t="shared" si="10"/>
        <v>3498</v>
      </c>
      <c r="F37" s="29">
        <f t="shared" si="11"/>
        <v>4914</v>
      </c>
      <c r="G37" s="37">
        <v>3000</v>
      </c>
      <c r="H37" s="46">
        <f t="shared" si="12"/>
        <v>405.14</v>
      </c>
      <c r="I37">
        <v>638</v>
      </c>
      <c r="J37">
        <v>965</v>
      </c>
      <c r="K37">
        <v>1166</v>
      </c>
      <c r="L37">
        <v>1638</v>
      </c>
      <c r="P37" s="18">
        <v>1100</v>
      </c>
      <c r="Q37" s="17">
        <f>'Ark2'!A29*$V$2</f>
        <v>232.00277483508665</v>
      </c>
      <c r="R37" s="17">
        <f>'Ark2'!C29*$V$2</f>
        <v>364.96142560682415</v>
      </c>
      <c r="S37" s="17">
        <f>'Ark2'!D29*$V$2</f>
        <v>552.01845722662279</v>
      </c>
      <c r="T37" s="19">
        <f>'Ark2'!E29*$V$2</f>
        <v>666.99846748833386</v>
      </c>
      <c r="U37" s="17">
        <f>'Ark2'!F29*$V$2</f>
        <v>937.00127765513798</v>
      </c>
    </row>
    <row r="38" spans="1:21" ht="21" thickBot="1" x14ac:dyDescent="0.35">
      <c r="A38" s="37"/>
      <c r="C38" s="37"/>
      <c r="D38" s="37"/>
      <c r="E38" s="37"/>
      <c r="F38" s="37"/>
      <c r="P38" s="18">
        <v>1200</v>
      </c>
      <c r="Q38" s="17">
        <f>'Ark2'!A30*$V$2</f>
        <v>252.8249734460224</v>
      </c>
      <c r="R38" s="17">
        <f>'Ark2'!C30*$V$2</f>
        <v>398.1397370256264</v>
      </c>
      <c r="S38" s="17">
        <f>'Ark2'!D30*$V$2</f>
        <v>602.20195333813399</v>
      </c>
      <c r="T38" s="19">
        <f>'Ark2'!E30*$V$2</f>
        <v>727.63469180545519</v>
      </c>
      <c r="U38" s="17">
        <f>'Ark2'!F30*$V$2</f>
        <v>1022.1832119874232</v>
      </c>
    </row>
    <row r="39" spans="1:21" ht="26.1" customHeight="1" thickBot="1" x14ac:dyDescent="0.35">
      <c r="A39" s="41" t="s">
        <v>27</v>
      </c>
      <c r="B39" s="42"/>
      <c r="C39" s="44"/>
      <c r="D39" s="42"/>
      <c r="E39" s="42"/>
      <c r="F39" s="43"/>
      <c r="P39" s="18">
        <v>1400</v>
      </c>
      <c r="Q39" s="17">
        <f>'Ark2'!A31*$V$2</f>
        <v>294.96246902035944</v>
      </c>
      <c r="R39" s="17">
        <f>'Ark2'!C31*$V$2</f>
        <v>464.49635986323079</v>
      </c>
      <c r="S39" s="17">
        <f>'Ark2'!D31*$V$2</f>
        <v>702.56894556115628</v>
      </c>
      <c r="T39" s="19">
        <f>'Ark2'!E31*$V$2</f>
        <v>848.90714043969774</v>
      </c>
      <c r="U39" s="17">
        <f>'Ark2'!F31*$V$2</f>
        <v>1192.5470806519936</v>
      </c>
    </row>
    <row r="40" spans="1:21" ht="26.1" customHeight="1" thickBot="1" x14ac:dyDescent="0.35">
      <c r="A40" s="41">
        <v>10</v>
      </c>
      <c r="B40" s="42"/>
      <c r="C40" s="42">
        <v>11</v>
      </c>
      <c r="D40" s="42">
        <v>21</v>
      </c>
      <c r="E40" s="42">
        <v>22</v>
      </c>
      <c r="F40" s="43">
        <v>33</v>
      </c>
      <c r="H40" s="47">
        <v>10</v>
      </c>
      <c r="I40" s="42">
        <v>11</v>
      </c>
      <c r="J40" s="42">
        <v>21</v>
      </c>
      <c r="K40" s="42">
        <v>22</v>
      </c>
      <c r="L40" s="43">
        <v>33</v>
      </c>
      <c r="P40" s="18"/>
      <c r="Q40" s="17"/>
      <c r="R40" s="17"/>
      <c r="S40" s="17"/>
      <c r="T40" s="19"/>
      <c r="U40" s="17"/>
    </row>
    <row r="41" spans="1:21" x14ac:dyDescent="0.3">
      <c r="A41" s="79">
        <f>(G41*H41)/1000</f>
        <v>198.52799999999999</v>
      </c>
      <c r="C41" s="29">
        <f>(G41*I41)/1000</f>
        <v>322</v>
      </c>
      <c r="D41" s="29">
        <f>(G41*J41)/1000</f>
        <v>476</v>
      </c>
      <c r="E41" s="29">
        <f>(G41*K41)/1000</f>
        <v>577.20000000000005</v>
      </c>
      <c r="F41" s="29">
        <f>(G41*L41)/1000</f>
        <v>804.4</v>
      </c>
      <c r="G41" s="45">
        <v>400</v>
      </c>
      <c r="H41" s="46">
        <f>528*0.94</f>
        <v>496.32</v>
      </c>
      <c r="I41" s="37">
        <v>805</v>
      </c>
      <c r="J41" s="37">
        <v>1190</v>
      </c>
      <c r="K41" s="37">
        <v>1443</v>
      </c>
      <c r="L41" s="37">
        <v>2011</v>
      </c>
      <c r="P41" s="18">
        <v>1600</v>
      </c>
      <c r="Q41" s="17">
        <f>'Ark2'!A32*$V$2</f>
        <v>337.09996459469653</v>
      </c>
      <c r="R41" s="17">
        <f>'Ark2'!C33*$V$2</f>
        <v>597.20960553843963</v>
      </c>
      <c r="S41" s="17">
        <f>'Ark2'!D32*$V$2</f>
        <v>802.93593778417858</v>
      </c>
      <c r="T41" s="19">
        <f>'Ark2'!E32*$V$2</f>
        <v>970.17958907394018</v>
      </c>
      <c r="U41" s="17">
        <f>'Ark2'!F32*$V$2</f>
        <v>1362.9109493165645</v>
      </c>
    </row>
    <row r="42" spans="1:21" x14ac:dyDescent="0.3">
      <c r="A42" s="79">
        <f t="shared" ref="A42:A56" si="13">(G42*H42)/1000</f>
        <v>248.16</v>
      </c>
      <c r="C42" s="29">
        <f t="shared" ref="C42:C56" si="14">(G42*I42)/1000</f>
        <v>402.5</v>
      </c>
      <c r="D42" s="29">
        <f t="shared" ref="D42:D56" si="15">(G42*J42)/1000</f>
        <v>595</v>
      </c>
      <c r="E42" s="29">
        <f t="shared" ref="E42:E56" si="16">(G42*K42)/1000</f>
        <v>721.5</v>
      </c>
      <c r="F42" s="29">
        <f t="shared" ref="F42:F56" si="17">(G42*L42)/1000</f>
        <v>1005.5</v>
      </c>
      <c r="G42" s="45">
        <v>500</v>
      </c>
      <c r="H42" s="46">
        <f t="shared" ref="H42:H56" si="18">528*0.94</f>
        <v>496.32</v>
      </c>
      <c r="I42" s="37">
        <v>805</v>
      </c>
      <c r="J42" s="37">
        <v>1190</v>
      </c>
      <c r="K42" s="37">
        <v>1443</v>
      </c>
      <c r="L42" s="37">
        <v>2011</v>
      </c>
      <c r="P42" s="18">
        <v>1800</v>
      </c>
      <c r="Q42" s="17">
        <f>'Ark2'!A33*$V$2</f>
        <v>379.23746016903357</v>
      </c>
      <c r="R42" s="17">
        <f>'Ark2'!C33*$V$2</f>
        <v>597.20960553843963</v>
      </c>
      <c r="S42" s="17">
        <f>'Ark2'!D33*$V$2</f>
        <v>903.30293000720098</v>
      </c>
      <c r="T42" s="17">
        <f>'Ark2'!E33*$V$2</f>
        <v>1091.4520377081828</v>
      </c>
      <c r="U42" s="17">
        <f>'Ark2'!F33*$V$2</f>
        <v>1533.2748179811349</v>
      </c>
    </row>
    <row r="43" spans="1:21" x14ac:dyDescent="0.3">
      <c r="A43" s="79">
        <f t="shared" si="13"/>
        <v>297.79199999999997</v>
      </c>
      <c r="C43" s="29">
        <f t="shared" si="14"/>
        <v>483</v>
      </c>
      <c r="D43" s="29">
        <f t="shared" si="15"/>
        <v>714</v>
      </c>
      <c r="E43" s="29">
        <f t="shared" si="16"/>
        <v>865.8</v>
      </c>
      <c r="F43" s="29">
        <f t="shared" si="17"/>
        <v>1206.5999999999999</v>
      </c>
      <c r="G43" s="45">
        <v>600</v>
      </c>
      <c r="H43" s="46">
        <f t="shared" si="18"/>
        <v>496.32</v>
      </c>
      <c r="I43" s="37">
        <v>805</v>
      </c>
      <c r="J43" s="37">
        <v>1190</v>
      </c>
      <c r="K43" s="37">
        <v>1443</v>
      </c>
      <c r="L43" s="37">
        <v>2011</v>
      </c>
      <c r="P43" s="18">
        <v>2000</v>
      </c>
      <c r="Q43" s="17">
        <f>'Ark2'!A34*$V$2</f>
        <v>421.37495574337061</v>
      </c>
      <c r="R43" s="17">
        <f>'Ark2'!C34*$V$2</f>
        <v>663.56622837604402</v>
      </c>
      <c r="S43" s="17">
        <f>'Ark2'!D34*$V$2</f>
        <v>1003.6699222302233</v>
      </c>
      <c r="T43" s="17">
        <f>'Ark2'!E34*$V$2</f>
        <v>1212.7244863424253</v>
      </c>
      <c r="U43" s="17">
        <f>'Ark2'!F34*$V$2</f>
        <v>1703.6386866457055</v>
      </c>
    </row>
    <row r="44" spans="1:21" x14ac:dyDescent="0.3">
      <c r="A44" s="79">
        <f t="shared" si="13"/>
        <v>347.42399999999998</v>
      </c>
      <c r="C44" s="29">
        <f t="shared" si="14"/>
        <v>563.5</v>
      </c>
      <c r="D44" s="29">
        <f t="shared" si="15"/>
        <v>833</v>
      </c>
      <c r="E44" s="29">
        <f t="shared" si="16"/>
        <v>1010.1</v>
      </c>
      <c r="F44" s="29">
        <f t="shared" si="17"/>
        <v>1407.7</v>
      </c>
      <c r="G44" s="45">
        <v>700</v>
      </c>
      <c r="H44" s="46">
        <f t="shared" si="18"/>
        <v>496.32</v>
      </c>
      <c r="I44" s="37">
        <v>805</v>
      </c>
      <c r="J44" s="37">
        <v>1190</v>
      </c>
      <c r="K44" s="37">
        <v>1443</v>
      </c>
      <c r="L44" s="37">
        <v>2011</v>
      </c>
      <c r="P44" s="18">
        <v>2300</v>
      </c>
      <c r="Q44" s="17">
        <f>'Ark2'!A35*$V$2</f>
        <v>484.58119910487625</v>
      </c>
      <c r="R44" s="17">
        <f>'Ark2'!C35*$V$2</f>
        <v>763.10116263245061</v>
      </c>
      <c r="S44" s="17">
        <f>'Ark2'!D35*$V$2</f>
        <v>1154.2204105647568</v>
      </c>
      <c r="T44" s="17">
        <f>'Ark2'!E35*$V$2</f>
        <v>1394.633159293789</v>
      </c>
      <c r="U44" s="17">
        <f>'Ark2'!F35*$V$2</f>
        <v>1959.1844896425614</v>
      </c>
    </row>
    <row r="45" spans="1:21" x14ac:dyDescent="0.3">
      <c r="A45" s="79">
        <f t="shared" si="13"/>
        <v>397.05599999999998</v>
      </c>
      <c r="C45" s="29">
        <f t="shared" si="14"/>
        <v>644</v>
      </c>
      <c r="D45" s="29">
        <f t="shared" si="15"/>
        <v>952</v>
      </c>
      <c r="E45" s="29">
        <f t="shared" si="16"/>
        <v>1154.4000000000001</v>
      </c>
      <c r="F45" s="29">
        <f t="shared" si="17"/>
        <v>1608.8</v>
      </c>
      <c r="G45" s="45">
        <v>800</v>
      </c>
      <c r="H45" s="46">
        <f t="shared" si="18"/>
        <v>496.32</v>
      </c>
      <c r="I45" s="37">
        <v>805</v>
      </c>
      <c r="J45" s="37">
        <v>1190</v>
      </c>
      <c r="K45" s="37">
        <v>1443</v>
      </c>
      <c r="L45" s="37">
        <v>2011</v>
      </c>
      <c r="P45" s="18">
        <v>2600</v>
      </c>
      <c r="Q45" s="17">
        <f>'Ark2'!A36*$V$2</f>
        <v>547.78744246638189</v>
      </c>
      <c r="R45" s="17">
        <f>'Ark2'!C36*$V$2</f>
        <v>862.6360968888572</v>
      </c>
      <c r="S45" s="17">
        <f>'Ark2'!D36*$V$2</f>
        <v>1304.7708988992902</v>
      </c>
      <c r="T45" s="17">
        <f>'Ark2'!E36*$V$2</f>
        <v>1576.5418322451528</v>
      </c>
      <c r="U45" s="17">
        <f>'Ark2'!F36*$V$2</f>
        <v>2214.7302926394173</v>
      </c>
    </row>
    <row r="46" spans="1:21" x14ac:dyDescent="0.3">
      <c r="A46" s="79">
        <f t="shared" si="13"/>
        <v>446.68799999999999</v>
      </c>
      <c r="C46" s="29">
        <f t="shared" si="14"/>
        <v>724.5</v>
      </c>
      <c r="D46" s="29">
        <f t="shared" si="15"/>
        <v>1071</v>
      </c>
      <c r="E46" s="29">
        <f t="shared" si="16"/>
        <v>1298.7</v>
      </c>
      <c r="F46" s="29">
        <f t="shared" si="17"/>
        <v>1809.9</v>
      </c>
      <c r="G46" s="45">
        <v>900</v>
      </c>
      <c r="H46" s="46">
        <f t="shared" si="18"/>
        <v>496.32</v>
      </c>
      <c r="I46" s="37">
        <v>805</v>
      </c>
      <c r="J46" s="37">
        <v>1190</v>
      </c>
      <c r="K46" s="37">
        <v>1443</v>
      </c>
      <c r="L46" s="37">
        <v>2011</v>
      </c>
      <c r="P46" s="18">
        <v>3000</v>
      </c>
      <c r="Q46" s="17">
        <f>'Ark2'!A37*$V$2</f>
        <v>632.06243361505597</v>
      </c>
      <c r="R46" s="17">
        <f>'Ark2'!C37*$V$2</f>
        <v>995.34934256406598</v>
      </c>
      <c r="S46" s="17">
        <f>'Ark2'!D37*$V$2</f>
        <v>1505.504883345335</v>
      </c>
      <c r="T46" s="17">
        <f>'Ark2'!E37*$V$2</f>
        <v>1819.0867295136379</v>
      </c>
      <c r="U46" s="17">
        <f>'Ark2'!F37*$V$2</f>
        <v>2555.4580299685581</v>
      </c>
    </row>
    <row r="47" spans="1:21" x14ac:dyDescent="0.3">
      <c r="A47" s="79">
        <f t="shared" si="13"/>
        <v>496.32</v>
      </c>
      <c r="C47" s="29">
        <f t="shared" si="14"/>
        <v>805</v>
      </c>
      <c r="D47" s="29">
        <f t="shared" si="15"/>
        <v>1190</v>
      </c>
      <c r="E47" s="29">
        <f t="shared" si="16"/>
        <v>1443</v>
      </c>
      <c r="F47" s="29">
        <f t="shared" si="17"/>
        <v>2011</v>
      </c>
      <c r="G47" s="45">
        <v>1000</v>
      </c>
      <c r="H47" s="46">
        <f t="shared" si="18"/>
        <v>496.32</v>
      </c>
      <c r="I47" s="37">
        <v>805</v>
      </c>
      <c r="J47" s="37">
        <v>1190</v>
      </c>
      <c r="K47" s="37">
        <v>1443</v>
      </c>
      <c r="L47" s="37">
        <v>2011</v>
      </c>
      <c r="P47" s="18"/>
      <c r="Q47" s="17"/>
      <c r="R47" s="17"/>
      <c r="S47" s="17"/>
      <c r="T47" s="17"/>
      <c r="U47" s="17"/>
    </row>
    <row r="48" spans="1:21" x14ac:dyDescent="0.3">
      <c r="A48" s="79">
        <f t="shared" si="13"/>
        <v>545.952</v>
      </c>
      <c r="C48" s="29">
        <f t="shared" si="14"/>
        <v>885.5</v>
      </c>
      <c r="D48" s="29">
        <f t="shared" si="15"/>
        <v>1309</v>
      </c>
      <c r="E48" s="29">
        <f t="shared" si="16"/>
        <v>1587.3</v>
      </c>
      <c r="F48" s="29">
        <f t="shared" si="17"/>
        <v>2212.1</v>
      </c>
      <c r="G48" s="45">
        <v>1100</v>
      </c>
      <c r="H48" s="46">
        <f t="shared" si="18"/>
        <v>496.32</v>
      </c>
      <c r="I48" s="37">
        <v>805</v>
      </c>
      <c r="J48" s="37">
        <v>1190</v>
      </c>
      <c r="K48" s="37">
        <v>1443</v>
      </c>
      <c r="L48" s="37">
        <v>2011</v>
      </c>
      <c r="P48" s="18"/>
      <c r="Q48" s="17"/>
      <c r="R48" s="17"/>
      <c r="S48" s="17"/>
      <c r="T48" s="17"/>
      <c r="U48" s="17"/>
    </row>
    <row r="49" spans="1:21" ht="21" x14ac:dyDescent="0.35">
      <c r="A49" s="79">
        <f t="shared" si="13"/>
        <v>595.58399999999995</v>
      </c>
      <c r="C49" s="29">
        <f t="shared" si="14"/>
        <v>966</v>
      </c>
      <c r="D49" s="29">
        <f t="shared" si="15"/>
        <v>1428</v>
      </c>
      <c r="E49" s="29">
        <f t="shared" si="16"/>
        <v>1731.6</v>
      </c>
      <c r="F49" s="29">
        <f t="shared" si="17"/>
        <v>2413.1999999999998</v>
      </c>
      <c r="G49" s="45">
        <v>1200</v>
      </c>
      <c r="H49" s="46">
        <f t="shared" si="18"/>
        <v>496.32</v>
      </c>
      <c r="I49" s="37">
        <v>805</v>
      </c>
      <c r="J49" s="37">
        <v>1190</v>
      </c>
      <c r="K49" s="37">
        <v>1443</v>
      </c>
      <c r="L49" s="37">
        <v>2011</v>
      </c>
      <c r="P49" s="23"/>
      <c r="Q49" s="20" t="s">
        <v>12</v>
      </c>
      <c r="R49" s="21"/>
      <c r="S49" s="36"/>
      <c r="T49" s="21"/>
      <c r="U49" s="21" t="s">
        <v>0</v>
      </c>
    </row>
    <row r="50" spans="1:21" x14ac:dyDescent="0.3">
      <c r="A50" s="79">
        <f t="shared" si="13"/>
        <v>694.84799999999996</v>
      </c>
      <c r="C50" s="29">
        <f t="shared" si="14"/>
        <v>1127</v>
      </c>
      <c r="D50" s="29">
        <f t="shared" si="15"/>
        <v>1666</v>
      </c>
      <c r="E50" s="29">
        <f t="shared" si="16"/>
        <v>2020.2</v>
      </c>
      <c r="F50" s="29">
        <f t="shared" si="17"/>
        <v>2815.4</v>
      </c>
      <c r="G50" s="45">
        <v>1400</v>
      </c>
      <c r="H50" s="46">
        <f t="shared" si="18"/>
        <v>496.32</v>
      </c>
      <c r="I50" s="37">
        <v>805</v>
      </c>
      <c r="J50" s="37">
        <v>1190</v>
      </c>
      <c r="K50" s="37">
        <v>1443</v>
      </c>
      <c r="L50" s="37">
        <v>2011</v>
      </c>
      <c r="P50" s="29">
        <v>400</v>
      </c>
      <c r="Q50" s="17">
        <f>'Ark2'!A41*$V$2</f>
        <v>103.24175249767967</v>
      </c>
      <c r="R50" s="17">
        <f>'Ark2'!C41*$V$2</f>
        <v>167.4516657814155</v>
      </c>
      <c r="S50" s="17">
        <f>'Ark2'!D41*$V$2</f>
        <v>247.53724506817943</v>
      </c>
      <c r="T50" s="17">
        <f>'Ark2'!E41*$V$2</f>
        <v>300.16491145662434</v>
      </c>
      <c r="U50" s="17">
        <f>'Ark2'!F41*$V$2</f>
        <v>418.31714271605784</v>
      </c>
    </row>
    <row r="51" spans="1:21" x14ac:dyDescent="0.3">
      <c r="A51" s="79">
        <f t="shared" si="13"/>
        <v>794.11199999999997</v>
      </c>
      <c r="C51" s="29">
        <f t="shared" si="14"/>
        <v>1288</v>
      </c>
      <c r="D51" s="29">
        <f t="shared" si="15"/>
        <v>1904</v>
      </c>
      <c r="E51" s="29">
        <f t="shared" si="16"/>
        <v>2308.8000000000002</v>
      </c>
      <c r="F51" s="29">
        <f t="shared" si="17"/>
        <v>3217.6</v>
      </c>
      <c r="G51" s="45">
        <v>1600</v>
      </c>
      <c r="H51" s="46">
        <f t="shared" si="18"/>
        <v>496.32</v>
      </c>
      <c r="I51" s="37">
        <v>805</v>
      </c>
      <c r="J51" s="37">
        <v>1190</v>
      </c>
      <c r="K51" s="37">
        <v>1443</v>
      </c>
      <c r="L51" s="37">
        <v>2011</v>
      </c>
      <c r="P51" s="29"/>
      <c r="Q51" s="17"/>
      <c r="R51" s="17"/>
      <c r="S51" s="17"/>
      <c r="T51" s="17"/>
      <c r="U51" s="17"/>
    </row>
    <row r="52" spans="1:21" x14ac:dyDescent="0.3">
      <c r="A52" s="79">
        <f t="shared" si="13"/>
        <v>893.37599999999998</v>
      </c>
      <c r="C52" s="29">
        <f t="shared" si="14"/>
        <v>1449</v>
      </c>
      <c r="D52" s="29">
        <f t="shared" si="15"/>
        <v>2142</v>
      </c>
      <c r="E52" s="29">
        <f t="shared" si="16"/>
        <v>2597.4</v>
      </c>
      <c r="F52" s="29">
        <f t="shared" si="17"/>
        <v>3619.8</v>
      </c>
      <c r="G52" s="45">
        <v>1800</v>
      </c>
      <c r="H52" s="46">
        <f t="shared" si="18"/>
        <v>496.32</v>
      </c>
      <c r="I52" s="37">
        <v>805</v>
      </c>
      <c r="J52" s="37">
        <v>1190</v>
      </c>
      <c r="K52" s="37">
        <v>1443</v>
      </c>
      <c r="L52" s="37">
        <v>2011</v>
      </c>
      <c r="P52" s="16">
        <v>500</v>
      </c>
      <c r="Q52" s="17">
        <f>'Ark2'!A42*$V$2</f>
        <v>129.0521906220996</v>
      </c>
      <c r="R52" s="17">
        <f>'Ark2'!C42*$V$2</f>
        <v>209.31458222676937</v>
      </c>
      <c r="S52" s="17">
        <f>'Ark2'!D42*$V$2</f>
        <v>309.4215563352243</v>
      </c>
      <c r="T52" s="17">
        <f>'Ark2'!E42*$V$2</f>
        <v>375.20613932078038</v>
      </c>
      <c r="U52" s="17">
        <f>'Ark2'!F42*$V$2</f>
        <v>522.89642839507223</v>
      </c>
    </row>
    <row r="53" spans="1:21" x14ac:dyDescent="0.3">
      <c r="A53" s="79">
        <f t="shared" si="13"/>
        <v>992.64</v>
      </c>
      <c r="C53" s="29">
        <f t="shared" si="14"/>
        <v>1610</v>
      </c>
      <c r="D53" s="29">
        <f t="shared" si="15"/>
        <v>2380</v>
      </c>
      <c r="E53" s="29">
        <f t="shared" si="16"/>
        <v>2886</v>
      </c>
      <c r="F53" s="29">
        <f t="shared" si="17"/>
        <v>4022</v>
      </c>
      <c r="G53" s="45">
        <v>2000</v>
      </c>
      <c r="H53" s="46">
        <f t="shared" si="18"/>
        <v>496.32</v>
      </c>
      <c r="I53" s="37">
        <v>805</v>
      </c>
      <c r="J53" s="37">
        <v>1190</v>
      </c>
      <c r="K53" s="37">
        <v>1443</v>
      </c>
      <c r="L53" s="37">
        <v>2011</v>
      </c>
      <c r="P53" s="18">
        <v>600</v>
      </c>
      <c r="Q53" s="17">
        <f>'Ark2'!A43*$V$2</f>
        <v>154.8626287465195</v>
      </c>
      <c r="R53" s="17">
        <f>'Ark2'!C43*$V$2</f>
        <v>251.17749867212325</v>
      </c>
      <c r="S53" s="17">
        <f>'Ark2'!D43*$V$2</f>
        <v>371.30586760226913</v>
      </c>
      <c r="T53" s="17">
        <f>'Ark2'!E43*$V$2</f>
        <v>450.24736718493642</v>
      </c>
      <c r="U53" s="17">
        <f>'Ark2'!F43*$V$2</f>
        <v>627.47571407408668</v>
      </c>
    </row>
    <row r="54" spans="1:21" x14ac:dyDescent="0.3">
      <c r="A54" s="79">
        <f t="shared" si="13"/>
        <v>1141.5360000000001</v>
      </c>
      <c r="C54" s="29">
        <f t="shared" si="14"/>
        <v>1851.5</v>
      </c>
      <c r="D54" s="29">
        <f t="shared" si="15"/>
        <v>2737</v>
      </c>
      <c r="E54" s="29">
        <f t="shared" si="16"/>
        <v>3318.9</v>
      </c>
      <c r="F54" s="29">
        <f t="shared" si="17"/>
        <v>4625.3</v>
      </c>
      <c r="G54" s="37">
        <v>2300</v>
      </c>
      <c r="H54" s="46">
        <f t="shared" si="18"/>
        <v>496.32</v>
      </c>
      <c r="I54" s="37">
        <v>805</v>
      </c>
      <c r="J54" s="37">
        <v>1190</v>
      </c>
      <c r="K54" s="37">
        <v>1443</v>
      </c>
      <c r="L54" s="37">
        <v>2011</v>
      </c>
      <c r="P54" s="18">
        <v>700</v>
      </c>
      <c r="Q54" s="17">
        <f>'Ark2'!A44*$V$2</f>
        <v>180.67306687093941</v>
      </c>
      <c r="R54" s="17">
        <f>'Ark2'!C44*$V$2</f>
        <v>293.0404151174771</v>
      </c>
      <c r="S54" s="17">
        <f>'Ark2'!D44*$V$2</f>
        <v>433.19017886931397</v>
      </c>
      <c r="T54" s="17">
        <f>'Ark2'!E44*$V$2</f>
        <v>525.28859504909246</v>
      </c>
      <c r="U54" s="17">
        <f>'Ark2'!F44*$V$2</f>
        <v>732.05499975310124</v>
      </c>
    </row>
    <row r="55" spans="1:21" x14ac:dyDescent="0.3">
      <c r="A55" s="79">
        <f t="shared" si="13"/>
        <v>1290.432</v>
      </c>
      <c r="C55" s="29">
        <f t="shared" si="14"/>
        <v>2093</v>
      </c>
      <c r="D55" s="29">
        <f t="shared" si="15"/>
        <v>3094</v>
      </c>
      <c r="E55" s="29">
        <f t="shared" si="16"/>
        <v>3751.8</v>
      </c>
      <c r="F55" s="29">
        <f t="shared" si="17"/>
        <v>5228.6000000000004</v>
      </c>
      <c r="G55" s="37">
        <v>2600</v>
      </c>
      <c r="H55" s="46">
        <f t="shared" si="18"/>
        <v>496.32</v>
      </c>
      <c r="I55" s="37">
        <v>805</v>
      </c>
      <c r="J55" s="37">
        <v>1190</v>
      </c>
      <c r="K55" s="37">
        <v>1443</v>
      </c>
      <c r="L55" s="37">
        <v>2011</v>
      </c>
      <c r="P55" s="18">
        <v>800</v>
      </c>
      <c r="Q55" s="17">
        <f>'Ark2'!A45*$V$2</f>
        <v>206.48350499535934</v>
      </c>
      <c r="R55" s="17">
        <f>'Ark2'!C45*$V$2</f>
        <v>334.903331562831</v>
      </c>
      <c r="S55" s="17">
        <f>'Ark2'!D45*$V$2</f>
        <v>495.07449013635886</v>
      </c>
      <c r="T55" s="17">
        <f>'Ark2'!E45*$V$2</f>
        <v>600.32982291324868</v>
      </c>
      <c r="U55" s="17">
        <f>'Ark2'!F45*$V$2</f>
        <v>836.63428543211569</v>
      </c>
    </row>
    <row r="56" spans="1:21" x14ac:dyDescent="0.3">
      <c r="A56" s="79">
        <f t="shared" si="13"/>
        <v>1488.96</v>
      </c>
      <c r="C56" s="29">
        <f t="shared" si="14"/>
        <v>2415</v>
      </c>
      <c r="D56" s="29">
        <f t="shared" si="15"/>
        <v>3570</v>
      </c>
      <c r="E56" s="29">
        <f t="shared" si="16"/>
        <v>4329</v>
      </c>
      <c r="F56" s="29">
        <f t="shared" si="17"/>
        <v>6033</v>
      </c>
      <c r="G56" s="37">
        <v>3000</v>
      </c>
      <c r="H56" s="46">
        <f t="shared" si="18"/>
        <v>496.32</v>
      </c>
      <c r="I56" s="37">
        <v>805</v>
      </c>
      <c r="J56" s="37">
        <v>1190</v>
      </c>
      <c r="K56" s="37">
        <v>1443</v>
      </c>
      <c r="L56" s="37">
        <v>2011</v>
      </c>
      <c r="P56" s="18">
        <v>900</v>
      </c>
      <c r="Q56" s="17">
        <f>'Ark2'!A46*$V$2</f>
        <v>232.29394311977927</v>
      </c>
      <c r="R56" s="17">
        <f>'Ark2'!C46*$V$2</f>
        <v>376.76624800818485</v>
      </c>
      <c r="S56" s="17">
        <f>'Ark2'!D46*$V$2</f>
        <v>556.95880140340375</v>
      </c>
      <c r="T56" s="17">
        <f>'Ark2'!E46*$V$2</f>
        <v>675.37105077740466</v>
      </c>
      <c r="U56" s="17">
        <f>'Ark2'!F46*$V$2</f>
        <v>941.21357111113014</v>
      </c>
    </row>
    <row r="57" spans="1:21" x14ac:dyDescent="0.3">
      <c r="A57" s="37"/>
      <c r="C57" s="37"/>
      <c r="D57" s="37"/>
      <c r="E57" s="37"/>
      <c r="F57" s="37"/>
      <c r="P57" s="18">
        <v>1000</v>
      </c>
      <c r="Q57" s="17">
        <f>'Ark2'!A47*$V$2</f>
        <v>258.1043812441992</v>
      </c>
      <c r="R57" s="17">
        <f>'Ark2'!C47*$V$2</f>
        <v>418.62916445353875</v>
      </c>
      <c r="S57" s="17">
        <f>'Ark2'!D47*$V$2</f>
        <v>618.84311267044859</v>
      </c>
      <c r="T57" s="17">
        <f>'Ark2'!E47*$V$2</f>
        <v>750.41227864156076</v>
      </c>
      <c r="U57" s="17">
        <f>'Ark2'!F47*$V$2</f>
        <v>1045.7928567901445</v>
      </c>
    </row>
    <row r="58" spans="1:21" x14ac:dyDescent="0.3">
      <c r="A58" s="38"/>
      <c r="C58" s="38"/>
      <c r="D58" s="38"/>
      <c r="E58" s="38"/>
      <c r="F58" s="38"/>
      <c r="P58" s="18">
        <v>1100</v>
      </c>
      <c r="Q58" s="17">
        <f>'Ark2'!A48*$V$2</f>
        <v>283.91481936861908</v>
      </c>
      <c r="R58" s="17">
        <f>'Ark2'!C48*$V$2</f>
        <v>460.4920808988926</v>
      </c>
      <c r="S58" s="17">
        <f>'Ark2'!D48*$V$2</f>
        <v>680.72742393749343</v>
      </c>
      <c r="T58" s="17">
        <f>'Ark2'!E48*$V$2</f>
        <v>825.45350650571675</v>
      </c>
      <c r="U58" s="17">
        <f>'Ark2'!F48*$V$2</f>
        <v>1150.3721424691589</v>
      </c>
    </row>
    <row r="59" spans="1:21" x14ac:dyDescent="0.3">
      <c r="P59" s="18">
        <v>1200</v>
      </c>
      <c r="Q59" s="17">
        <f>'Ark2'!A49*$V$2</f>
        <v>309.72525749303901</v>
      </c>
      <c r="R59" s="17">
        <f>'Ark2'!C49*$V$2</f>
        <v>502.3549973442465</v>
      </c>
      <c r="S59" s="17">
        <f>'Ark2'!D49*$V$2</f>
        <v>742.61173520453826</v>
      </c>
      <c r="T59" s="17">
        <f>'Ark2'!E49*$V$2</f>
        <v>900.49473436987284</v>
      </c>
      <c r="U59" s="17">
        <f>'Ark2'!F49*$V$2</f>
        <v>1254.9514281481734</v>
      </c>
    </row>
    <row r="60" spans="1:21" x14ac:dyDescent="0.3">
      <c r="P60" s="18">
        <v>1400</v>
      </c>
      <c r="Q60" s="17">
        <f>'Ark2'!A50*$V$2</f>
        <v>361.34613374187882</v>
      </c>
      <c r="R60" s="17">
        <f>'Ark2'!C50*$V$2</f>
        <v>586.08083023495419</v>
      </c>
      <c r="S60" s="17">
        <f>'Ark2'!D50*$V$2</f>
        <v>866.38035773862794</v>
      </c>
      <c r="T60" s="17">
        <f>'Ark2'!E50*$V$2</f>
        <v>1050.5771900981849</v>
      </c>
      <c r="U60" s="17">
        <f>'Ark2'!F50*$V$2</f>
        <v>1464.1099995062025</v>
      </c>
    </row>
    <row r="61" spans="1:21" x14ac:dyDescent="0.3">
      <c r="P61" s="18"/>
      <c r="Q61" s="17"/>
      <c r="R61" s="17"/>
      <c r="S61" s="17"/>
      <c r="T61" s="17"/>
      <c r="U61" s="17"/>
    </row>
    <row r="62" spans="1:21" ht="21" thickBot="1" x14ac:dyDescent="0.35">
      <c r="P62" s="18">
        <v>1600</v>
      </c>
      <c r="Q62" s="17">
        <f>'Ark2'!A51*$V$2</f>
        <v>412.96700999071868</v>
      </c>
      <c r="R62" s="17">
        <f>'Ark2'!C51*$V$2</f>
        <v>669.806663125662</v>
      </c>
      <c r="S62" s="17">
        <f>'Ark2'!D51*$V$2</f>
        <v>990.14898027271772</v>
      </c>
      <c r="T62" s="17">
        <f>'Ark2'!E51*$V$2</f>
        <v>1200.6596458264974</v>
      </c>
      <c r="U62" s="17">
        <f>'Ark2'!F51*$V$2</f>
        <v>1673.2685708642314</v>
      </c>
    </row>
    <row r="63" spans="1:21" ht="26.1" customHeight="1" thickBot="1" x14ac:dyDescent="0.35">
      <c r="A63" s="41" t="s">
        <v>26</v>
      </c>
      <c r="B63" s="42"/>
      <c r="C63" s="44"/>
      <c r="D63" s="42"/>
      <c r="E63" s="42"/>
      <c r="F63" s="43"/>
      <c r="P63" s="18">
        <v>1800</v>
      </c>
      <c r="Q63" s="17">
        <f>'Ark2'!A52*$V$2</f>
        <v>464.58788623955854</v>
      </c>
      <c r="R63" s="17">
        <f>'Ark2'!C52*$V$2</f>
        <v>753.53249601636969</v>
      </c>
      <c r="S63" s="17">
        <f>'Ark2'!D52*$V$2</f>
        <v>1113.9176028068075</v>
      </c>
      <c r="T63" s="17">
        <f>'Ark2'!E52*$V$2</f>
        <v>1350.7421015548093</v>
      </c>
      <c r="U63" s="17">
        <f>'Ark2'!F52*$V$2</f>
        <v>1882.4271422222603</v>
      </c>
    </row>
    <row r="64" spans="1:21" ht="26.1" customHeight="1" thickBot="1" x14ac:dyDescent="0.35">
      <c r="A64" s="41">
        <v>10</v>
      </c>
      <c r="B64" s="42"/>
      <c r="C64" s="42">
        <v>11</v>
      </c>
      <c r="D64" s="42">
        <v>21</v>
      </c>
      <c r="E64" s="42">
        <v>22</v>
      </c>
      <c r="F64" s="43">
        <v>33</v>
      </c>
      <c r="H64" s="48">
        <v>10</v>
      </c>
      <c r="I64" s="42">
        <v>11</v>
      </c>
      <c r="J64" s="42">
        <v>21</v>
      </c>
      <c r="K64" s="42">
        <v>22</v>
      </c>
      <c r="L64" s="43">
        <v>33</v>
      </c>
      <c r="P64" s="18">
        <v>2000</v>
      </c>
      <c r="Q64" s="17">
        <f>'Ark2'!A53*$V$2</f>
        <v>516.20876248839841</v>
      </c>
      <c r="R64" s="17">
        <f>'Ark2'!C53*$V$2</f>
        <v>837.2583289070775</v>
      </c>
      <c r="S64" s="17">
        <f>'Ark2'!D53*$V$2</f>
        <v>1237.6862253408972</v>
      </c>
      <c r="T64" s="17">
        <f>'Ark2'!E53*$V$2</f>
        <v>1500.8245572831215</v>
      </c>
      <c r="U64" s="17">
        <f>'Ark2'!F53*$V$2</f>
        <v>2091.5857135802889</v>
      </c>
    </row>
    <row r="65" spans="1:22" x14ac:dyDescent="0.3">
      <c r="A65" s="79">
        <f>(G65*H65)/1000</f>
        <v>233.87199999999996</v>
      </c>
      <c r="C65" s="29">
        <f>(G65*I65)/1000</f>
        <v>389.6</v>
      </c>
      <c r="D65" s="29">
        <f>(G65*J65)/1000</f>
        <v>564.79999999999995</v>
      </c>
      <c r="E65" s="29">
        <f>(G65*K65)/1000</f>
        <v>687.6</v>
      </c>
      <c r="F65" s="29">
        <f>(G65*L65)/1000</f>
        <v>950.8</v>
      </c>
      <c r="G65" s="45">
        <v>400</v>
      </c>
      <c r="H65" s="46">
        <f>622*0.94</f>
        <v>584.67999999999995</v>
      </c>
      <c r="I65">
        <v>974</v>
      </c>
      <c r="J65">
        <v>1412</v>
      </c>
      <c r="K65">
        <v>1719</v>
      </c>
      <c r="L65">
        <v>2377</v>
      </c>
      <c r="P65" s="18">
        <v>2300</v>
      </c>
      <c r="Q65" s="17">
        <f>'Ark2'!A54*$V$2</f>
        <v>593.64007686165814</v>
      </c>
      <c r="R65" s="17">
        <f>'Ark2'!C54*$V$2</f>
        <v>962.84707824313909</v>
      </c>
      <c r="S65" s="17">
        <f>'Ark2'!D54*$V$2</f>
        <v>1423.3391591420316</v>
      </c>
      <c r="T65" s="17">
        <f>'Ark2'!E54*$V$2</f>
        <v>1725.9482408755898</v>
      </c>
      <c r="U65" s="17">
        <f>'Ark2'!F54*$V$2</f>
        <v>2405.3235706173327</v>
      </c>
    </row>
    <row r="66" spans="1:22" x14ac:dyDescent="0.3">
      <c r="A66" s="79">
        <f t="shared" ref="A66:A80" si="19">(G66*H66)/1000</f>
        <v>292.33999999999997</v>
      </c>
      <c r="C66" s="29">
        <f t="shared" ref="C66:C80" si="20">(G66*I66)/1000</f>
        <v>487</v>
      </c>
      <c r="D66" s="29">
        <f t="shared" ref="D66:D80" si="21">(G66*J66)/1000</f>
        <v>706</v>
      </c>
      <c r="E66" s="29">
        <f t="shared" ref="E66:E80" si="22">(G66*K66)/1000</f>
        <v>859.5</v>
      </c>
      <c r="F66" s="29">
        <f t="shared" ref="F66:F80" si="23">(G66*L66)/1000</f>
        <v>1188.5</v>
      </c>
      <c r="G66" s="45">
        <v>500</v>
      </c>
      <c r="H66" s="46">
        <f t="shared" ref="H66:H80" si="24">622*0.94</f>
        <v>584.67999999999995</v>
      </c>
      <c r="I66">
        <v>974</v>
      </c>
      <c r="J66">
        <v>1412</v>
      </c>
      <c r="K66">
        <v>1719</v>
      </c>
      <c r="L66">
        <v>2377</v>
      </c>
      <c r="P66" s="18">
        <v>2600</v>
      </c>
      <c r="Q66" s="17">
        <f>'Ark2'!A55*$V$2</f>
        <v>671.07139123491788</v>
      </c>
      <c r="R66" s="17">
        <f>'Ark2'!C55*$V$2</f>
        <v>1088.4358275792008</v>
      </c>
      <c r="S66" s="17">
        <f>'Ark2'!D55*$V$2</f>
        <v>1608.9920929431662</v>
      </c>
      <c r="T66" s="17">
        <f>'Ark2'!E55*$V$2</f>
        <v>1951.0719244680579</v>
      </c>
      <c r="U66" s="17">
        <f>'Ark2'!F55*$V$2</f>
        <v>2719.0614276543761</v>
      </c>
    </row>
    <row r="67" spans="1:22" x14ac:dyDescent="0.3">
      <c r="A67" s="79">
        <f t="shared" si="19"/>
        <v>350.80799999999994</v>
      </c>
      <c r="C67" s="29">
        <f t="shared" si="20"/>
        <v>584.4</v>
      </c>
      <c r="D67" s="29">
        <f t="shared" si="21"/>
        <v>847.2</v>
      </c>
      <c r="E67" s="29">
        <f t="shared" si="22"/>
        <v>1031.4000000000001</v>
      </c>
      <c r="F67" s="29">
        <f t="shared" si="23"/>
        <v>1426.2</v>
      </c>
      <c r="G67" s="45">
        <v>600</v>
      </c>
      <c r="H67" s="46">
        <f t="shared" si="24"/>
        <v>584.67999999999995</v>
      </c>
      <c r="I67">
        <v>974</v>
      </c>
      <c r="J67">
        <v>1412</v>
      </c>
      <c r="K67">
        <v>1719</v>
      </c>
      <c r="L67">
        <v>2377</v>
      </c>
      <c r="P67" s="18">
        <v>3000</v>
      </c>
      <c r="Q67" s="17">
        <f>'Ark2'!A56*$V$2</f>
        <v>774.31314373259761</v>
      </c>
      <c r="R67" s="17">
        <f>'Ark2'!C56*$V$2</f>
        <v>1255.8874933606162</v>
      </c>
      <c r="S67" s="17">
        <f>'Ark2'!D56*$V$2</f>
        <v>1856.5293380113458</v>
      </c>
      <c r="T67" s="17">
        <f>'Ark2'!E56*$V$2</f>
        <v>2251.2368359246821</v>
      </c>
      <c r="U67" s="17">
        <f>'Ark2'!F56*$V$2</f>
        <v>3137.3785703704339</v>
      </c>
    </row>
    <row r="68" spans="1:22" x14ac:dyDescent="0.3">
      <c r="A68" s="79">
        <f t="shared" si="19"/>
        <v>409.27599999999995</v>
      </c>
      <c r="C68" s="29">
        <f t="shared" si="20"/>
        <v>681.8</v>
      </c>
      <c r="D68" s="29">
        <f t="shared" si="21"/>
        <v>988.4</v>
      </c>
      <c r="E68" s="29">
        <f t="shared" si="22"/>
        <v>1203.3</v>
      </c>
      <c r="F68" s="29">
        <f t="shared" si="23"/>
        <v>1663.9</v>
      </c>
      <c r="G68" s="45">
        <v>700</v>
      </c>
      <c r="H68" s="46">
        <f t="shared" si="24"/>
        <v>584.67999999999995</v>
      </c>
      <c r="I68">
        <v>974</v>
      </c>
      <c r="J68">
        <v>1412</v>
      </c>
      <c r="K68">
        <v>1719</v>
      </c>
      <c r="L68">
        <v>2377</v>
      </c>
      <c r="P68" s="18"/>
      <c r="Q68" s="17"/>
      <c r="R68" s="17"/>
      <c r="S68" s="17"/>
      <c r="T68" s="17"/>
      <c r="U68" s="17"/>
    </row>
    <row r="69" spans="1:22" x14ac:dyDescent="0.3">
      <c r="A69" s="79">
        <f t="shared" si="19"/>
        <v>467.74399999999991</v>
      </c>
      <c r="C69" s="29">
        <f t="shared" si="20"/>
        <v>779.2</v>
      </c>
      <c r="D69" s="29">
        <f t="shared" si="21"/>
        <v>1129.5999999999999</v>
      </c>
      <c r="E69" s="29">
        <f t="shared" si="22"/>
        <v>1375.2</v>
      </c>
      <c r="F69" s="29">
        <f t="shared" si="23"/>
        <v>1901.6</v>
      </c>
      <c r="G69" s="45">
        <v>800</v>
      </c>
      <c r="H69" s="46">
        <f t="shared" si="24"/>
        <v>584.67999999999995</v>
      </c>
      <c r="I69">
        <v>974</v>
      </c>
      <c r="J69">
        <v>1412</v>
      </c>
      <c r="K69">
        <v>1719</v>
      </c>
      <c r="L69">
        <v>2377</v>
      </c>
      <c r="P69" s="24"/>
      <c r="Q69" s="17"/>
      <c r="R69" s="17"/>
      <c r="S69" s="17"/>
      <c r="T69" s="17"/>
      <c r="U69" s="17"/>
    </row>
    <row r="70" spans="1:22" ht="30.75" x14ac:dyDescent="0.45">
      <c r="A70" s="79">
        <f t="shared" si="19"/>
        <v>526.21199999999999</v>
      </c>
      <c r="C70" s="29">
        <f t="shared" si="20"/>
        <v>876.6</v>
      </c>
      <c r="D70" s="29">
        <f t="shared" si="21"/>
        <v>1270.8</v>
      </c>
      <c r="E70" s="29">
        <f t="shared" si="22"/>
        <v>1547.1</v>
      </c>
      <c r="F70" s="29">
        <f t="shared" si="23"/>
        <v>2139.3000000000002</v>
      </c>
      <c r="G70" s="45">
        <v>900</v>
      </c>
      <c r="H70" s="46">
        <f t="shared" si="24"/>
        <v>584.67999999999995</v>
      </c>
      <c r="I70">
        <v>974</v>
      </c>
      <c r="J70">
        <v>1412</v>
      </c>
      <c r="K70">
        <v>1719</v>
      </c>
      <c r="L70">
        <v>2377</v>
      </c>
      <c r="P70" s="146" t="s">
        <v>29</v>
      </c>
      <c r="Q70" s="147"/>
      <c r="R70" s="147"/>
      <c r="S70" s="147"/>
      <c r="T70" s="147"/>
      <c r="U70" s="147"/>
      <c r="V70" s="147"/>
    </row>
    <row r="71" spans="1:22" x14ac:dyDescent="0.3">
      <c r="A71" s="79">
        <f t="shared" si="19"/>
        <v>584.67999999999995</v>
      </c>
      <c r="C71" s="29">
        <f t="shared" si="20"/>
        <v>974</v>
      </c>
      <c r="D71" s="29">
        <f t="shared" si="21"/>
        <v>1412</v>
      </c>
      <c r="E71" s="29">
        <f t="shared" si="22"/>
        <v>1719</v>
      </c>
      <c r="F71" s="29">
        <f t="shared" si="23"/>
        <v>2377</v>
      </c>
      <c r="G71" s="45">
        <v>1000</v>
      </c>
      <c r="H71" s="46">
        <f t="shared" si="24"/>
        <v>584.67999999999995</v>
      </c>
      <c r="I71">
        <v>974</v>
      </c>
      <c r="J71">
        <v>1412</v>
      </c>
      <c r="K71">
        <v>1719</v>
      </c>
      <c r="L71">
        <v>2377</v>
      </c>
      <c r="P71" s="1" t="s">
        <v>1</v>
      </c>
      <c r="Q71" s="2"/>
      <c r="R71" s="2"/>
      <c r="S71" s="30"/>
      <c r="T71" s="2"/>
      <c r="U71" s="3"/>
    </row>
    <row r="72" spans="1:22" ht="21" x14ac:dyDescent="0.35">
      <c r="A72" s="79">
        <f t="shared" si="19"/>
        <v>643.14800000000002</v>
      </c>
      <c r="C72" s="29">
        <f t="shared" si="20"/>
        <v>1071.4000000000001</v>
      </c>
      <c r="D72" s="29">
        <f t="shared" si="21"/>
        <v>1553.2</v>
      </c>
      <c r="E72" s="29">
        <f t="shared" si="22"/>
        <v>1890.9</v>
      </c>
      <c r="F72" s="29">
        <f t="shared" si="23"/>
        <v>2614.6999999999998</v>
      </c>
      <c r="G72" s="45">
        <v>1100</v>
      </c>
      <c r="H72" s="46">
        <f t="shared" si="24"/>
        <v>584.67999999999995</v>
      </c>
      <c r="I72">
        <v>974</v>
      </c>
      <c r="J72">
        <v>1412</v>
      </c>
      <c r="K72">
        <v>1719</v>
      </c>
      <c r="L72">
        <v>2377</v>
      </c>
      <c r="P72" s="5" t="s">
        <v>2</v>
      </c>
      <c r="Q72" s="6" t="s">
        <v>3</v>
      </c>
      <c r="R72" s="6" t="s">
        <v>4</v>
      </c>
      <c r="S72" s="31" t="s">
        <v>5</v>
      </c>
      <c r="T72" s="7" t="s">
        <v>6</v>
      </c>
      <c r="U72" s="6" t="s">
        <v>7</v>
      </c>
    </row>
    <row r="73" spans="1:22" x14ac:dyDescent="0.3">
      <c r="A73" s="79">
        <f t="shared" si="19"/>
        <v>701.61599999999987</v>
      </c>
      <c r="C73" s="29">
        <f t="shared" si="20"/>
        <v>1168.8</v>
      </c>
      <c r="D73" s="29">
        <f t="shared" si="21"/>
        <v>1694.4</v>
      </c>
      <c r="E73" s="29">
        <f t="shared" si="22"/>
        <v>2062.8000000000002</v>
      </c>
      <c r="F73" s="29">
        <f t="shared" si="23"/>
        <v>2852.4</v>
      </c>
      <c r="G73" s="45">
        <v>1200</v>
      </c>
      <c r="H73" s="46">
        <f t="shared" si="24"/>
        <v>584.67999999999995</v>
      </c>
      <c r="I73">
        <v>974</v>
      </c>
      <c r="J73">
        <v>1412</v>
      </c>
      <c r="K73">
        <v>1719</v>
      </c>
      <c r="L73">
        <v>2377</v>
      </c>
      <c r="P73" s="8" t="s">
        <v>0</v>
      </c>
      <c r="Q73" s="9" t="s">
        <v>8</v>
      </c>
      <c r="R73" s="10" t="s">
        <v>8</v>
      </c>
      <c r="S73" s="32" t="s">
        <v>8</v>
      </c>
      <c r="T73" s="9" t="s">
        <v>8</v>
      </c>
      <c r="U73" s="9" t="s">
        <v>8</v>
      </c>
    </row>
    <row r="74" spans="1:22" x14ac:dyDescent="0.3">
      <c r="A74" s="79">
        <f t="shared" si="19"/>
        <v>818.55199999999991</v>
      </c>
      <c r="C74" s="29">
        <f t="shared" si="20"/>
        <v>1363.6</v>
      </c>
      <c r="D74" s="29">
        <f t="shared" si="21"/>
        <v>1976.8</v>
      </c>
      <c r="E74" s="29">
        <f t="shared" si="22"/>
        <v>2406.6</v>
      </c>
      <c r="F74" s="29">
        <f t="shared" si="23"/>
        <v>3327.8</v>
      </c>
      <c r="G74" s="45">
        <v>1400</v>
      </c>
      <c r="H74" s="46">
        <f t="shared" si="24"/>
        <v>584.67999999999995</v>
      </c>
      <c r="I74">
        <v>974</v>
      </c>
      <c r="J74">
        <v>1412</v>
      </c>
      <c r="K74">
        <v>1719</v>
      </c>
      <c r="L74">
        <v>2377</v>
      </c>
      <c r="P74" s="8" t="s">
        <v>9</v>
      </c>
      <c r="Q74" s="11" t="s">
        <v>10</v>
      </c>
      <c r="R74" s="11" t="s">
        <v>10</v>
      </c>
      <c r="S74" s="33" t="s">
        <v>10</v>
      </c>
      <c r="T74" s="11" t="s">
        <v>10</v>
      </c>
      <c r="U74" s="11" t="s">
        <v>10</v>
      </c>
    </row>
    <row r="75" spans="1:22" ht="21" x14ac:dyDescent="0.35">
      <c r="A75" s="79">
        <f t="shared" si="19"/>
        <v>935.48799999999983</v>
      </c>
      <c r="C75" s="29">
        <f t="shared" si="20"/>
        <v>1558.4</v>
      </c>
      <c r="D75" s="29">
        <f t="shared" si="21"/>
        <v>2259.1999999999998</v>
      </c>
      <c r="E75" s="29">
        <f t="shared" si="22"/>
        <v>2750.4</v>
      </c>
      <c r="F75" s="29">
        <f t="shared" si="23"/>
        <v>3803.2</v>
      </c>
      <c r="G75" s="45">
        <v>1600</v>
      </c>
      <c r="H75" s="46">
        <f t="shared" si="24"/>
        <v>584.67999999999995</v>
      </c>
      <c r="I75">
        <v>974</v>
      </c>
      <c r="J75">
        <v>1412</v>
      </c>
      <c r="K75">
        <v>1719</v>
      </c>
      <c r="L75">
        <v>2377</v>
      </c>
      <c r="P75" s="23"/>
      <c r="Q75" s="25" t="s">
        <v>13</v>
      </c>
      <c r="R75" s="21"/>
      <c r="S75" s="36"/>
      <c r="T75" s="50"/>
      <c r="U75" s="22" t="s">
        <v>0</v>
      </c>
    </row>
    <row r="76" spans="1:22" x14ac:dyDescent="0.3">
      <c r="A76" s="79">
        <f t="shared" si="19"/>
        <v>1052.424</v>
      </c>
      <c r="C76" s="29">
        <f t="shared" si="20"/>
        <v>1753.2</v>
      </c>
      <c r="D76" s="29">
        <f t="shared" si="21"/>
        <v>2541.6</v>
      </c>
      <c r="E76" s="29">
        <f t="shared" si="22"/>
        <v>3094.2</v>
      </c>
      <c r="F76" s="29">
        <f t="shared" si="23"/>
        <v>4278.6000000000004</v>
      </c>
      <c r="G76" s="45">
        <v>1800</v>
      </c>
      <c r="H76" s="46">
        <f t="shared" si="24"/>
        <v>584.67999999999995</v>
      </c>
      <c r="I76">
        <v>974</v>
      </c>
      <c r="J76">
        <v>1412</v>
      </c>
      <c r="K76">
        <v>1719</v>
      </c>
      <c r="L76">
        <v>2377</v>
      </c>
      <c r="P76" s="29">
        <v>400</v>
      </c>
      <c r="Q76" s="17">
        <f>'Ark2'!A65*$V$2</f>
        <v>121.62191298022111</v>
      </c>
      <c r="R76" s="19">
        <f>'Ark2'!C65*$V$2</f>
        <v>202.60611487093007</v>
      </c>
      <c r="S76" s="17">
        <f>'Ark2'!D65*$V$2</f>
        <v>293.71646221535235</v>
      </c>
      <c r="T76" s="19">
        <f>'Ark2'!E65*$V$2</f>
        <v>357.57691115310962</v>
      </c>
      <c r="U76" s="17">
        <f>'Ark2'!F65*$V$2</f>
        <v>494.450446661397</v>
      </c>
    </row>
    <row r="77" spans="1:22" x14ac:dyDescent="0.3">
      <c r="A77" s="79">
        <f t="shared" si="19"/>
        <v>1169.3599999999999</v>
      </c>
      <c r="C77" s="29">
        <f t="shared" si="20"/>
        <v>1948</v>
      </c>
      <c r="D77" s="29">
        <f t="shared" si="21"/>
        <v>2824</v>
      </c>
      <c r="E77" s="29">
        <f t="shared" si="22"/>
        <v>3438</v>
      </c>
      <c r="F77" s="29">
        <f t="shared" si="23"/>
        <v>4754</v>
      </c>
      <c r="G77" s="45">
        <v>2000</v>
      </c>
      <c r="H77" s="46">
        <f t="shared" si="24"/>
        <v>584.67999999999995</v>
      </c>
      <c r="I77">
        <v>974</v>
      </c>
      <c r="J77">
        <v>1412</v>
      </c>
      <c r="K77">
        <v>1719</v>
      </c>
      <c r="L77">
        <v>2377</v>
      </c>
      <c r="P77" s="29"/>
      <c r="Q77" s="17"/>
      <c r="R77" s="19"/>
      <c r="S77" s="17"/>
      <c r="T77" s="19"/>
      <c r="U77" s="17"/>
    </row>
    <row r="78" spans="1:22" x14ac:dyDescent="0.3">
      <c r="A78" s="79">
        <f t="shared" si="19"/>
        <v>1344.7639999999999</v>
      </c>
      <c r="C78" s="29">
        <f t="shared" si="20"/>
        <v>2240.1999999999998</v>
      </c>
      <c r="D78" s="29">
        <f t="shared" si="21"/>
        <v>3247.6</v>
      </c>
      <c r="E78" s="29">
        <f t="shared" si="22"/>
        <v>3953.7</v>
      </c>
      <c r="F78" s="29">
        <f t="shared" si="23"/>
        <v>5467.1</v>
      </c>
      <c r="G78" s="37">
        <v>2300</v>
      </c>
      <c r="H78" s="46">
        <f t="shared" si="24"/>
        <v>584.67999999999995</v>
      </c>
      <c r="I78">
        <v>974</v>
      </c>
      <c r="J78">
        <v>1412</v>
      </c>
      <c r="K78">
        <v>1719</v>
      </c>
      <c r="L78">
        <v>2377</v>
      </c>
      <c r="P78" s="16">
        <v>500</v>
      </c>
      <c r="Q78" s="17">
        <f>'Ark2'!A66*$V$2</f>
        <v>152.0273912252764</v>
      </c>
      <c r="R78" s="19">
        <f>'Ark2'!C66*$V$2</f>
        <v>253.25764358866255</v>
      </c>
      <c r="S78" s="17">
        <f>'Ark2'!D66*$V$2</f>
        <v>367.14557776919048</v>
      </c>
      <c r="T78" s="19">
        <f>'Ark2'!E66*$V$2</f>
        <v>446.97113894138698</v>
      </c>
      <c r="U78" s="17">
        <f>'Ark2'!F66*$V$2</f>
        <v>618.06305832674627</v>
      </c>
    </row>
    <row r="79" spans="1:22" x14ac:dyDescent="0.3">
      <c r="A79" s="79">
        <f t="shared" si="19"/>
        <v>1520.1679999999997</v>
      </c>
      <c r="C79" s="29">
        <f t="shared" si="20"/>
        <v>2532.4</v>
      </c>
      <c r="D79" s="29">
        <f t="shared" si="21"/>
        <v>3671.2</v>
      </c>
      <c r="E79" s="29">
        <f t="shared" si="22"/>
        <v>4469.3999999999996</v>
      </c>
      <c r="F79" s="29">
        <f t="shared" si="23"/>
        <v>6180.2</v>
      </c>
      <c r="G79" s="37">
        <v>2600</v>
      </c>
      <c r="H79" s="46">
        <f t="shared" si="24"/>
        <v>584.67999999999995</v>
      </c>
      <c r="I79">
        <v>974</v>
      </c>
      <c r="J79">
        <v>1412</v>
      </c>
      <c r="K79">
        <v>1719</v>
      </c>
      <c r="L79">
        <v>2377</v>
      </c>
      <c r="P79" s="18">
        <v>600</v>
      </c>
      <c r="Q79" s="17">
        <f>'Ark2'!A67*$V$2</f>
        <v>182.43286947033167</v>
      </c>
      <c r="R79" s="19">
        <f>'Ark2'!C67*$V$2</f>
        <v>303.90917230639508</v>
      </c>
      <c r="S79" s="17">
        <f>'Ark2'!D67*$V$2</f>
        <v>440.57469332302861</v>
      </c>
      <c r="T79" s="19">
        <f>'Ark2'!E67*$V$2</f>
        <v>536.3653667296644</v>
      </c>
      <c r="U79" s="17">
        <f>'Ark2'!F67*$V$2</f>
        <v>741.67566999209555</v>
      </c>
    </row>
    <row r="80" spans="1:22" x14ac:dyDescent="0.3">
      <c r="A80" s="79">
        <f t="shared" si="19"/>
        <v>1754.0399999999997</v>
      </c>
      <c r="C80" s="29">
        <f t="shared" si="20"/>
        <v>2922</v>
      </c>
      <c r="D80" s="29">
        <f t="shared" si="21"/>
        <v>4236</v>
      </c>
      <c r="E80" s="29">
        <f t="shared" si="22"/>
        <v>5157</v>
      </c>
      <c r="F80" s="29">
        <f t="shared" si="23"/>
        <v>7131</v>
      </c>
      <c r="G80" s="37">
        <v>3000</v>
      </c>
      <c r="H80" s="46">
        <f t="shared" si="24"/>
        <v>584.67999999999995</v>
      </c>
      <c r="I80">
        <v>974</v>
      </c>
      <c r="J80">
        <v>1412</v>
      </c>
      <c r="K80">
        <v>1719</v>
      </c>
      <c r="L80">
        <v>2377</v>
      </c>
      <c r="P80" s="18">
        <v>700</v>
      </c>
      <c r="Q80" s="17">
        <f>'Ark2'!A68*$V$2</f>
        <v>212.83834771538696</v>
      </c>
      <c r="R80" s="19">
        <f>'Ark2'!C68*$V$2</f>
        <v>354.56070102412758</v>
      </c>
      <c r="S80" s="17">
        <f>'Ark2'!D68*$V$2</f>
        <v>514.00380887686663</v>
      </c>
      <c r="T80" s="19">
        <f>'Ark2'!E68*$V$2</f>
        <v>625.75959451794176</v>
      </c>
      <c r="U80" s="17">
        <f>'Ark2'!F68*$V$2</f>
        <v>865.28828165744483</v>
      </c>
    </row>
    <row r="81" spans="1:21" ht="21" thickBot="1" x14ac:dyDescent="0.35">
      <c r="A81" s="37"/>
      <c r="C81" s="37"/>
      <c r="D81" s="37"/>
      <c r="E81" s="37"/>
      <c r="F81" s="37"/>
      <c r="P81" s="18">
        <v>800</v>
      </c>
      <c r="Q81" s="17">
        <f>'Ark2'!A69*$V$2</f>
        <v>243.24382596044222</v>
      </c>
      <c r="R81" s="19">
        <f>'Ark2'!C69*$V$2</f>
        <v>405.21222974186014</v>
      </c>
      <c r="S81" s="17">
        <f>'Ark2'!D69*$V$2</f>
        <v>587.4329244307047</v>
      </c>
      <c r="T81" s="19">
        <f>'Ark2'!E69*$V$2</f>
        <v>715.15382230621924</v>
      </c>
      <c r="U81" s="17">
        <f>'Ark2'!F69*$V$2</f>
        <v>988.90089332279399</v>
      </c>
    </row>
    <row r="82" spans="1:21" ht="26.1" customHeight="1" thickBot="1" x14ac:dyDescent="0.35">
      <c r="A82" s="41" t="s">
        <v>25</v>
      </c>
      <c r="B82" s="42"/>
      <c r="C82" s="44"/>
      <c r="D82" s="42"/>
      <c r="E82" s="42"/>
      <c r="F82" s="43"/>
      <c r="P82" s="18">
        <v>900</v>
      </c>
      <c r="Q82" s="17">
        <f>'Ark2'!A70*$V$2</f>
        <v>273.64930420549751</v>
      </c>
      <c r="R82" s="19">
        <f>'Ark2'!C70*$V$2</f>
        <v>455.86375845959265</v>
      </c>
      <c r="S82" s="17">
        <f>'Ark2'!D70*$V$2</f>
        <v>660.86203998454289</v>
      </c>
      <c r="T82" s="19">
        <f>'Ark2'!E70*$V$2</f>
        <v>804.5480500944966</v>
      </c>
      <c r="U82" s="17">
        <f>'Ark2'!F70*$V$2</f>
        <v>1112.5135049881435</v>
      </c>
    </row>
    <row r="83" spans="1:21" ht="26.1" customHeight="1" thickBot="1" x14ac:dyDescent="0.35">
      <c r="A83" s="41">
        <v>10</v>
      </c>
      <c r="B83" s="42"/>
      <c r="C83" s="42">
        <v>11</v>
      </c>
      <c r="D83" s="42">
        <v>21</v>
      </c>
      <c r="E83" s="42">
        <v>22</v>
      </c>
      <c r="F83" s="43">
        <v>33</v>
      </c>
      <c r="H83" s="48">
        <v>10</v>
      </c>
      <c r="I83" s="42">
        <v>11</v>
      </c>
      <c r="J83" s="42">
        <v>21</v>
      </c>
      <c r="K83" s="42">
        <v>22</v>
      </c>
      <c r="L83" s="43">
        <v>33</v>
      </c>
      <c r="P83" s="18">
        <v>1000</v>
      </c>
      <c r="Q83" s="17">
        <f>'Ark2'!A71*$V$2</f>
        <v>304.05478245055281</v>
      </c>
      <c r="R83" s="19">
        <f>'Ark2'!C71*$V$2</f>
        <v>506.51528717732509</v>
      </c>
      <c r="S83" s="17">
        <f>'Ark2'!D71*$V$2</f>
        <v>734.29115553838096</v>
      </c>
      <c r="T83" s="19">
        <f>'Ark2'!E71*$V$2</f>
        <v>893.94227788277396</v>
      </c>
      <c r="U83" s="17">
        <f>'Ark2'!F71*$V$2</f>
        <v>1236.1261166534925</v>
      </c>
    </row>
    <row r="84" spans="1:21" x14ac:dyDescent="0.3">
      <c r="A84" s="79">
        <f>(G84*H84)/1000</f>
        <v>86.394000000000005</v>
      </c>
      <c r="C84" s="29">
        <f>(G84*I84)/1000</f>
        <v>124</v>
      </c>
      <c r="D84" s="29">
        <f>(G84*J84)/1000</f>
        <v>201.6</v>
      </c>
      <c r="E84" s="29">
        <f>(G84*K84)/1000</f>
        <v>240.4</v>
      </c>
      <c r="F84" s="29">
        <f>(G84*L84)/1000</f>
        <v>346.8</v>
      </c>
      <c r="G84" s="45">
        <v>400</v>
      </c>
      <c r="H84" s="46">
        <f>231*0.935</f>
        <v>215.98500000000001</v>
      </c>
      <c r="I84">
        <v>310</v>
      </c>
      <c r="J84">
        <v>504</v>
      </c>
      <c r="K84">
        <v>601</v>
      </c>
      <c r="L84">
        <v>867</v>
      </c>
      <c r="P84" s="18">
        <v>1100</v>
      </c>
      <c r="Q84" s="17">
        <f>'Ark2'!A72*$V$2</f>
        <v>334.4602606956081</v>
      </c>
      <c r="R84" s="19">
        <f>'Ark2'!C72*$V$2</f>
        <v>557.16681589505765</v>
      </c>
      <c r="S84" s="17">
        <f>'Ark2'!D72*$V$2</f>
        <v>807.72027109221915</v>
      </c>
      <c r="T84" s="19">
        <f>'Ark2'!E72*$V$2</f>
        <v>983.33650567105144</v>
      </c>
      <c r="U84" s="17">
        <f>'Ark2'!F72*$V$2</f>
        <v>1359.7387283188418</v>
      </c>
    </row>
    <row r="85" spans="1:21" x14ac:dyDescent="0.3">
      <c r="A85" s="79">
        <f t="shared" ref="A85:A99" si="25">(G85*H85)/1000</f>
        <v>108.57</v>
      </c>
      <c r="C85" s="29">
        <f t="shared" ref="C85:C99" si="26">(G85*I85)/1000</f>
        <v>155</v>
      </c>
      <c r="D85" s="29">
        <f t="shared" ref="D85:D99" si="27">(G85*J85)/1000</f>
        <v>252</v>
      </c>
      <c r="E85" s="29">
        <f t="shared" ref="E85:E99" si="28">(G85*K85)/1000</f>
        <v>300.5</v>
      </c>
      <c r="F85" s="29">
        <f t="shared" ref="F85:F99" si="29">(G85*L85)/1000</f>
        <v>433.5</v>
      </c>
      <c r="G85" s="45">
        <v>500</v>
      </c>
      <c r="H85" s="46">
        <f>231*0.94</f>
        <v>217.14</v>
      </c>
      <c r="I85">
        <v>310</v>
      </c>
      <c r="J85">
        <v>504</v>
      </c>
      <c r="K85">
        <v>601</v>
      </c>
      <c r="L85">
        <v>867</v>
      </c>
      <c r="P85" s="18">
        <v>1200</v>
      </c>
      <c r="Q85" s="17">
        <f>'Ark2'!A73*$V$2</f>
        <v>364.86573894066333</v>
      </c>
      <c r="R85" s="19">
        <f>'Ark2'!C73*$V$2</f>
        <v>607.81834461279016</v>
      </c>
      <c r="S85" s="17">
        <f>'Ark2'!D73*$V$2</f>
        <v>881.14938664605722</v>
      </c>
      <c r="T85" s="19">
        <f>'Ark2'!E73*$V$2</f>
        <v>1072.7307334593288</v>
      </c>
      <c r="U85" s="17">
        <f>'Ark2'!F73*$V$2</f>
        <v>1483.3513399841911</v>
      </c>
    </row>
    <row r="86" spans="1:21" x14ac:dyDescent="0.3">
      <c r="A86" s="79">
        <f t="shared" si="25"/>
        <v>130.56119999999999</v>
      </c>
      <c r="C86" s="29">
        <f t="shared" si="26"/>
        <v>186</v>
      </c>
      <c r="D86" s="29">
        <f t="shared" si="27"/>
        <v>302.39999999999998</v>
      </c>
      <c r="E86" s="29">
        <f t="shared" si="28"/>
        <v>360.6</v>
      </c>
      <c r="F86" s="29">
        <f t="shared" si="29"/>
        <v>520.20000000000005</v>
      </c>
      <c r="G86" s="45">
        <v>600</v>
      </c>
      <c r="H86" s="46">
        <f>231*0.942</f>
        <v>217.60199999999998</v>
      </c>
      <c r="I86">
        <v>310</v>
      </c>
      <c r="J86">
        <v>504</v>
      </c>
      <c r="K86">
        <v>601</v>
      </c>
      <c r="L86">
        <v>867</v>
      </c>
      <c r="P86" s="18">
        <v>1400</v>
      </c>
      <c r="Q86" s="17">
        <f>'Ark2'!A74*$V$2</f>
        <v>425.67669543077392</v>
      </c>
      <c r="R86" s="19">
        <f>'Ark2'!C74*$V$2</f>
        <v>709.12140204825516</v>
      </c>
      <c r="S86" s="17">
        <f>'Ark2'!D74*$V$2</f>
        <v>1028.0076177537333</v>
      </c>
      <c r="T86" s="19">
        <f>'Ark2'!E74*$V$2</f>
        <v>1251.5191890358835</v>
      </c>
      <c r="U86" s="17">
        <f>'Ark2'!F74*$V$2</f>
        <v>1730.5765633148897</v>
      </c>
    </row>
    <row r="87" spans="1:21" x14ac:dyDescent="0.3">
      <c r="A87" s="79">
        <f t="shared" si="25"/>
        <v>152.32139999999998</v>
      </c>
      <c r="C87" s="29">
        <f t="shared" si="26"/>
        <v>217</v>
      </c>
      <c r="D87" s="29">
        <f t="shared" si="27"/>
        <v>352.8</v>
      </c>
      <c r="E87" s="29">
        <f t="shared" si="28"/>
        <v>420.7</v>
      </c>
      <c r="F87" s="29">
        <f t="shared" si="29"/>
        <v>606.9</v>
      </c>
      <c r="G87" s="45">
        <v>700</v>
      </c>
      <c r="H87" s="46">
        <f>231*0.942</f>
        <v>217.60199999999998</v>
      </c>
      <c r="I87">
        <v>310</v>
      </c>
      <c r="J87">
        <v>504</v>
      </c>
      <c r="K87">
        <v>601</v>
      </c>
      <c r="L87">
        <v>867</v>
      </c>
      <c r="P87" s="18"/>
      <c r="Q87" s="17"/>
      <c r="R87" s="19"/>
      <c r="S87" s="17"/>
      <c r="T87" s="19"/>
      <c r="U87" s="17"/>
    </row>
    <row r="88" spans="1:21" x14ac:dyDescent="0.3">
      <c r="A88" s="79">
        <f t="shared" si="25"/>
        <v>174.08159999999998</v>
      </c>
      <c r="C88" s="29">
        <f t="shared" si="26"/>
        <v>248</v>
      </c>
      <c r="D88" s="29">
        <f t="shared" si="27"/>
        <v>403.2</v>
      </c>
      <c r="E88" s="29">
        <f t="shared" si="28"/>
        <v>480.8</v>
      </c>
      <c r="F88" s="29">
        <f t="shared" si="29"/>
        <v>693.6</v>
      </c>
      <c r="G88" s="45">
        <v>800</v>
      </c>
      <c r="H88" s="46">
        <f>231*0.942</f>
        <v>217.60199999999998</v>
      </c>
      <c r="I88">
        <v>310</v>
      </c>
      <c r="J88">
        <v>504</v>
      </c>
      <c r="K88">
        <v>601</v>
      </c>
      <c r="L88">
        <v>867</v>
      </c>
      <c r="P88" s="18">
        <v>1600</v>
      </c>
      <c r="Q88" s="17">
        <f>'Ark2'!A75*$V$2</f>
        <v>486.48765192088445</v>
      </c>
      <c r="R88" s="19">
        <f>'Ark2'!C75*$V$2</f>
        <v>810.42445948372028</v>
      </c>
      <c r="S88" s="17">
        <f>'Ark2'!D75*$V$2</f>
        <v>1174.8658488614094</v>
      </c>
      <c r="T88" s="19">
        <f>'Ark2'!E75*$V$2</f>
        <v>1430.3076446124385</v>
      </c>
      <c r="U88" s="17">
        <f>'Ark2'!F75*$V$2</f>
        <v>1977.801786645588</v>
      </c>
    </row>
    <row r="89" spans="1:21" x14ac:dyDescent="0.3">
      <c r="A89" s="79">
        <f t="shared" si="25"/>
        <v>195.42599999999999</v>
      </c>
      <c r="C89" s="29">
        <f t="shared" si="26"/>
        <v>279</v>
      </c>
      <c r="D89" s="29">
        <f t="shared" si="27"/>
        <v>453.6</v>
      </c>
      <c r="E89" s="29">
        <f t="shared" si="28"/>
        <v>540.9</v>
      </c>
      <c r="F89" s="29">
        <f t="shared" si="29"/>
        <v>780.3</v>
      </c>
      <c r="G89" s="45">
        <v>900</v>
      </c>
      <c r="H89" s="46">
        <f>231*0.94</f>
        <v>217.14</v>
      </c>
      <c r="I89">
        <v>310</v>
      </c>
      <c r="J89">
        <v>504</v>
      </c>
      <c r="K89">
        <v>601</v>
      </c>
      <c r="L89">
        <v>867</v>
      </c>
      <c r="P89" s="18">
        <v>1800</v>
      </c>
      <c r="Q89" s="17">
        <f>'Ark2'!A76*$V$2</f>
        <v>547.29860841099503</v>
      </c>
      <c r="R89" s="17">
        <f>'Ark2'!C76*$V$2</f>
        <v>911.72751691918529</v>
      </c>
      <c r="S89" s="17">
        <f>'Ark2'!D76*$V$2</f>
        <v>1321.7240799690858</v>
      </c>
      <c r="T89" s="17">
        <f>'Ark2'!E76*$V$2</f>
        <v>1609.0961001889932</v>
      </c>
      <c r="U89" s="17">
        <f>'Ark2'!F76*$V$2</f>
        <v>2225.027009976287</v>
      </c>
    </row>
    <row r="90" spans="1:21" x14ac:dyDescent="0.3">
      <c r="A90" s="79">
        <f t="shared" si="25"/>
        <v>217.14</v>
      </c>
      <c r="C90" s="29">
        <f t="shared" si="26"/>
        <v>310</v>
      </c>
      <c r="D90" s="29">
        <f t="shared" si="27"/>
        <v>504</v>
      </c>
      <c r="E90" s="29">
        <f t="shared" si="28"/>
        <v>601</v>
      </c>
      <c r="F90" s="29">
        <f t="shared" si="29"/>
        <v>867</v>
      </c>
      <c r="G90" s="45">
        <v>1000</v>
      </c>
      <c r="H90" s="46">
        <f t="shared" ref="H90:H99" si="30">231*0.94</f>
        <v>217.14</v>
      </c>
      <c r="I90">
        <v>310</v>
      </c>
      <c r="J90">
        <v>504</v>
      </c>
      <c r="K90">
        <v>601</v>
      </c>
      <c r="L90">
        <v>867</v>
      </c>
      <c r="P90" s="18">
        <v>2000</v>
      </c>
      <c r="Q90" s="17">
        <f>'Ark2'!A77*$V$2</f>
        <v>608.10956490110561</v>
      </c>
      <c r="R90" s="17">
        <f>'Ark2'!C77*$V$2</f>
        <v>1013.0305743546502</v>
      </c>
      <c r="S90" s="17">
        <f>'Ark2'!D77*$V$2</f>
        <v>1468.5823110767619</v>
      </c>
      <c r="T90" s="17">
        <f>'Ark2'!E77*$V$2</f>
        <v>1787.8845557655479</v>
      </c>
      <c r="U90" s="17">
        <f>'Ark2'!F77*$V$2</f>
        <v>2472.2522333069851</v>
      </c>
    </row>
    <row r="91" spans="1:21" x14ac:dyDescent="0.3">
      <c r="A91" s="79">
        <f t="shared" si="25"/>
        <v>238.85399999999998</v>
      </c>
      <c r="C91" s="29">
        <f t="shared" si="26"/>
        <v>341</v>
      </c>
      <c r="D91" s="29">
        <f t="shared" si="27"/>
        <v>554.4</v>
      </c>
      <c r="E91" s="29">
        <f t="shared" si="28"/>
        <v>661.1</v>
      </c>
      <c r="F91" s="29">
        <f t="shared" si="29"/>
        <v>953.7</v>
      </c>
      <c r="G91" s="45">
        <v>1100</v>
      </c>
      <c r="H91" s="46">
        <f t="shared" si="30"/>
        <v>217.14</v>
      </c>
      <c r="I91">
        <v>310</v>
      </c>
      <c r="J91">
        <v>504</v>
      </c>
      <c r="K91">
        <v>601</v>
      </c>
      <c r="L91">
        <v>867</v>
      </c>
      <c r="P91" s="18">
        <v>2300</v>
      </c>
      <c r="Q91" s="17">
        <f>'Ark2'!A78*$V$2</f>
        <v>699.32599963627149</v>
      </c>
      <c r="R91" s="17">
        <f>'Ark2'!C78*$V$2</f>
        <v>1164.9851605078477</v>
      </c>
      <c r="S91" s="17">
        <f>'Ark2'!D78*$V$2</f>
        <v>1688.8696577382761</v>
      </c>
      <c r="T91" s="17">
        <f>'Ark2'!E78*$V$2</f>
        <v>2056.0672391303801</v>
      </c>
      <c r="U91" s="17">
        <f>'Ark2'!F78*$V$2</f>
        <v>2843.0900683030331</v>
      </c>
    </row>
    <row r="92" spans="1:21" x14ac:dyDescent="0.3">
      <c r="A92" s="79">
        <f>(G92*H92)/1000</f>
        <v>260.56799999999998</v>
      </c>
      <c r="C92" s="29">
        <f t="shared" si="26"/>
        <v>372</v>
      </c>
      <c r="D92" s="29">
        <f t="shared" si="27"/>
        <v>604.79999999999995</v>
      </c>
      <c r="E92" s="29">
        <f t="shared" si="28"/>
        <v>721.2</v>
      </c>
      <c r="F92" s="29">
        <f t="shared" si="29"/>
        <v>1040.4000000000001</v>
      </c>
      <c r="G92" s="45">
        <v>1200</v>
      </c>
      <c r="H92" s="46">
        <f t="shared" si="30"/>
        <v>217.14</v>
      </c>
      <c r="I92">
        <v>310</v>
      </c>
      <c r="J92">
        <v>504</v>
      </c>
      <c r="K92">
        <v>601</v>
      </c>
      <c r="L92">
        <v>867</v>
      </c>
      <c r="P92" s="18">
        <v>2600</v>
      </c>
      <c r="Q92" s="17">
        <f>'Ark2'!A79*$V$2</f>
        <v>790.54243437143714</v>
      </c>
      <c r="R92" s="17">
        <f>'Ark2'!C79*$V$2</f>
        <v>1316.9397466610453</v>
      </c>
      <c r="S92" s="17">
        <f>'Ark2'!D79*$V$2</f>
        <v>1909.1570043997904</v>
      </c>
      <c r="T92" s="17">
        <f>'Ark2'!E79*$V$2</f>
        <v>2324.2499224952121</v>
      </c>
      <c r="U92" s="17">
        <f>'Ark2'!F79*$V$2</f>
        <v>3213.9279032990808</v>
      </c>
    </row>
    <row r="93" spans="1:21" x14ac:dyDescent="0.3">
      <c r="A93" s="79">
        <f t="shared" si="25"/>
        <v>303.99599999999998</v>
      </c>
      <c r="C93" s="29">
        <f t="shared" si="26"/>
        <v>434</v>
      </c>
      <c r="D93" s="29">
        <f t="shared" si="27"/>
        <v>705.6</v>
      </c>
      <c r="E93" s="29">
        <f t="shared" si="28"/>
        <v>841.4</v>
      </c>
      <c r="F93" s="29">
        <f t="shared" si="29"/>
        <v>1213.8</v>
      </c>
      <c r="G93" s="45">
        <v>1400</v>
      </c>
      <c r="H93" s="46">
        <f t="shared" si="30"/>
        <v>217.14</v>
      </c>
      <c r="I93">
        <v>310</v>
      </c>
      <c r="J93">
        <v>504</v>
      </c>
      <c r="K93">
        <v>601</v>
      </c>
      <c r="L93">
        <v>867</v>
      </c>
      <c r="P93" s="18">
        <v>3000</v>
      </c>
      <c r="Q93" s="17">
        <f>'Ark2'!A80*$V$2</f>
        <v>912.16434735165831</v>
      </c>
      <c r="R93" s="17">
        <f>'Ark2'!C80*$V$2</f>
        <v>1519.5458615319753</v>
      </c>
      <c r="S93" s="17">
        <f>'Ark2'!D80*$V$2</f>
        <v>2202.8734666151431</v>
      </c>
      <c r="T93" s="17">
        <f>'Ark2'!E80*$V$2</f>
        <v>2681.826833648322</v>
      </c>
      <c r="U93" s="17">
        <f>'Ark2'!F80*$V$2</f>
        <v>3708.3783499604779</v>
      </c>
    </row>
    <row r="94" spans="1:21" x14ac:dyDescent="0.3">
      <c r="A94" s="79">
        <f t="shared" si="25"/>
        <v>347.42399999999998</v>
      </c>
      <c r="C94" s="29">
        <f t="shared" si="26"/>
        <v>496</v>
      </c>
      <c r="D94" s="29">
        <f t="shared" si="27"/>
        <v>806.4</v>
      </c>
      <c r="E94" s="29">
        <f t="shared" si="28"/>
        <v>961.6</v>
      </c>
      <c r="F94" s="29">
        <f t="shared" si="29"/>
        <v>1387.2</v>
      </c>
      <c r="G94" s="45">
        <v>1600</v>
      </c>
      <c r="H94" s="46">
        <f t="shared" si="30"/>
        <v>217.14</v>
      </c>
      <c r="I94">
        <v>310</v>
      </c>
      <c r="J94">
        <v>504</v>
      </c>
      <c r="K94">
        <v>601</v>
      </c>
      <c r="L94">
        <v>867</v>
      </c>
      <c r="P94" s="18"/>
      <c r="Q94" s="17"/>
      <c r="R94" s="17"/>
      <c r="S94" s="17"/>
      <c r="T94" s="17"/>
      <c r="U94" s="17"/>
    </row>
    <row r="95" spans="1:21" x14ac:dyDescent="0.3">
      <c r="A95" s="79">
        <f t="shared" si="25"/>
        <v>390.85199999999998</v>
      </c>
      <c r="C95" s="29">
        <f t="shared" si="26"/>
        <v>558</v>
      </c>
      <c r="D95" s="29">
        <f t="shared" si="27"/>
        <v>907.2</v>
      </c>
      <c r="E95" s="29">
        <f t="shared" si="28"/>
        <v>1081.8</v>
      </c>
      <c r="F95" s="29">
        <f t="shared" si="29"/>
        <v>1560.6</v>
      </c>
      <c r="G95" s="45">
        <v>1800</v>
      </c>
      <c r="H95" s="46">
        <f t="shared" si="30"/>
        <v>217.14</v>
      </c>
      <c r="I95">
        <v>310</v>
      </c>
      <c r="J95">
        <v>504</v>
      </c>
      <c r="K95">
        <v>601</v>
      </c>
      <c r="L95">
        <v>867</v>
      </c>
      <c r="P95" s="18"/>
      <c r="Q95" s="17"/>
      <c r="R95" s="17"/>
      <c r="S95" s="17"/>
      <c r="T95" s="17"/>
      <c r="U95" s="17"/>
    </row>
    <row r="96" spans="1:21" ht="21" x14ac:dyDescent="0.35">
      <c r="A96" s="79">
        <f t="shared" si="25"/>
        <v>434.28</v>
      </c>
      <c r="C96" s="29">
        <f t="shared" si="26"/>
        <v>620</v>
      </c>
      <c r="D96" s="29">
        <f t="shared" si="27"/>
        <v>1008</v>
      </c>
      <c r="E96" s="29">
        <f t="shared" si="28"/>
        <v>1202</v>
      </c>
      <c r="F96" s="29">
        <f t="shared" si="29"/>
        <v>1734</v>
      </c>
      <c r="G96" s="45">
        <v>2000</v>
      </c>
      <c r="H96" s="46">
        <f t="shared" si="30"/>
        <v>217.14</v>
      </c>
      <c r="I96">
        <v>310</v>
      </c>
      <c r="J96">
        <v>504</v>
      </c>
      <c r="K96">
        <v>601</v>
      </c>
      <c r="L96">
        <v>867</v>
      </c>
      <c r="P96" s="23"/>
      <c r="Q96" s="25" t="s">
        <v>23</v>
      </c>
      <c r="R96" s="21"/>
      <c r="S96" s="36"/>
      <c r="T96" s="50"/>
      <c r="U96" s="14" t="s">
        <v>0</v>
      </c>
    </row>
    <row r="97" spans="1:21" x14ac:dyDescent="0.3">
      <c r="A97" s="79">
        <f t="shared" si="25"/>
        <v>499.42199999999997</v>
      </c>
      <c r="C97" s="29">
        <f t="shared" si="26"/>
        <v>713</v>
      </c>
      <c r="D97" s="29">
        <f t="shared" si="27"/>
        <v>1159.2</v>
      </c>
      <c r="E97" s="29">
        <f t="shared" si="28"/>
        <v>1382.3</v>
      </c>
      <c r="F97" s="29">
        <f t="shared" si="29"/>
        <v>1994.1</v>
      </c>
      <c r="G97" s="37">
        <v>2300</v>
      </c>
      <c r="H97" s="46">
        <f t="shared" si="30"/>
        <v>217.14</v>
      </c>
      <c r="I97">
        <v>310</v>
      </c>
      <c r="J97">
        <v>504</v>
      </c>
      <c r="K97">
        <v>601</v>
      </c>
      <c r="L97">
        <v>867</v>
      </c>
      <c r="P97" s="29">
        <v>400</v>
      </c>
      <c r="Q97" s="17">
        <f>'Ark2'!A84*$V$2</f>
        <v>44.928009979874567</v>
      </c>
      <c r="R97" s="19">
        <f>'Ark2'!C84*$V$2</f>
        <v>64.484492412719007</v>
      </c>
      <c r="S97" s="17">
        <f>'Ark2'!D84*$V$2</f>
        <v>104.83930379358188</v>
      </c>
      <c r="T97" s="19">
        <f>'Ark2'!E84*$V$2</f>
        <v>125.0167094840133</v>
      </c>
      <c r="U97" s="19">
        <f>'Ark2'!F84*$V$2</f>
        <v>180.3485642639593</v>
      </c>
    </row>
    <row r="98" spans="1:21" x14ac:dyDescent="0.3">
      <c r="A98" s="79">
        <f t="shared" si="25"/>
        <v>564.56399999999996</v>
      </c>
      <c r="C98" s="29">
        <f t="shared" si="26"/>
        <v>806</v>
      </c>
      <c r="D98" s="29">
        <f t="shared" si="27"/>
        <v>1310.4000000000001</v>
      </c>
      <c r="E98" s="29">
        <f t="shared" si="28"/>
        <v>1562.6</v>
      </c>
      <c r="F98" s="29">
        <f t="shared" si="29"/>
        <v>2254.1999999999998</v>
      </c>
      <c r="G98" s="37">
        <v>2600</v>
      </c>
      <c r="H98" s="46">
        <f t="shared" si="30"/>
        <v>217.14</v>
      </c>
      <c r="I98">
        <v>310</v>
      </c>
      <c r="J98">
        <v>504</v>
      </c>
      <c r="K98">
        <v>601</v>
      </c>
      <c r="L98">
        <v>867</v>
      </c>
      <c r="P98" s="29"/>
      <c r="Q98" s="17"/>
      <c r="R98" s="19"/>
      <c r="S98" s="17"/>
      <c r="T98" s="19"/>
      <c r="U98" s="19"/>
    </row>
    <row r="99" spans="1:21" x14ac:dyDescent="0.3">
      <c r="A99" s="79">
        <f t="shared" si="25"/>
        <v>651.41999999999996</v>
      </c>
      <c r="C99" s="29">
        <f t="shared" si="26"/>
        <v>930</v>
      </c>
      <c r="D99" s="29">
        <f t="shared" si="27"/>
        <v>1512</v>
      </c>
      <c r="E99" s="29">
        <f t="shared" si="28"/>
        <v>1803</v>
      </c>
      <c r="F99" s="29">
        <f t="shared" si="29"/>
        <v>2601</v>
      </c>
      <c r="G99" s="37">
        <v>3000</v>
      </c>
      <c r="H99" s="46">
        <f t="shared" si="30"/>
        <v>217.14</v>
      </c>
      <c r="I99">
        <v>310</v>
      </c>
      <c r="J99">
        <v>504</v>
      </c>
      <c r="K99">
        <v>601</v>
      </c>
      <c r="L99">
        <v>867</v>
      </c>
      <c r="P99" s="16">
        <v>500</v>
      </c>
      <c r="Q99" s="17">
        <f>'Ark2'!A85*$V$2</f>
        <v>56.460333397168569</v>
      </c>
      <c r="R99" s="19">
        <f>'Ark2'!C85*$V$2</f>
        <v>80.605615515898762</v>
      </c>
      <c r="S99" s="17">
        <f>'Ark2'!D85*$V$2</f>
        <v>131.04912974197734</v>
      </c>
      <c r="T99" s="19">
        <f>'Ark2'!E85*$V$2</f>
        <v>156.27088685501664</v>
      </c>
      <c r="U99" s="19">
        <f>'Ark2'!F85*$V$2</f>
        <v>225.43570532994912</v>
      </c>
    </row>
    <row r="100" spans="1:21" ht="21" thickBot="1" x14ac:dyDescent="0.35">
      <c r="P100" s="18">
        <v>600</v>
      </c>
      <c r="Q100" s="17">
        <f>'Ark2'!A86*$V$2</f>
        <v>67.896554119318452</v>
      </c>
      <c r="R100" s="19">
        <f>'Ark2'!C86*$V$2</f>
        <v>96.726738619078517</v>
      </c>
      <c r="S100" s="17">
        <f>'Ark2'!D86*$V$2</f>
        <v>157.2589556903728</v>
      </c>
      <c r="T100" s="19">
        <f>'Ark2'!E86*$V$2</f>
        <v>187.52506422601996</v>
      </c>
      <c r="U100" s="19">
        <f>'Ark2'!F86*$V$2</f>
        <v>270.52284639593898</v>
      </c>
    </row>
    <row r="101" spans="1:21" ht="21" thickBot="1" x14ac:dyDescent="0.35">
      <c r="A101" s="59" t="s">
        <v>40</v>
      </c>
      <c r="B101" s="60"/>
      <c r="C101" s="61"/>
      <c r="D101" s="60"/>
      <c r="E101" s="60"/>
      <c r="F101" s="62"/>
      <c r="P101" s="18">
        <v>700</v>
      </c>
      <c r="Q101" s="17">
        <f>'Ark2'!A88*$V$2</f>
        <v>90.528738825757941</v>
      </c>
      <c r="R101" s="19">
        <f>'Ark2'!C87*$V$2</f>
        <v>112.84786172225827</v>
      </c>
      <c r="S101" s="17">
        <f>'Ark2'!D87*$V$2</f>
        <v>183.46878163876829</v>
      </c>
      <c r="T101" s="19">
        <f>'Ark2'!E87*$V$2</f>
        <v>218.77924159702329</v>
      </c>
      <c r="U101" s="19">
        <f>'Ark2'!F87*$V$2</f>
        <v>315.60998746192877</v>
      </c>
    </row>
    <row r="102" spans="1:21" ht="21" thickBot="1" x14ac:dyDescent="0.35">
      <c r="A102" s="41">
        <v>10</v>
      </c>
      <c r="B102" s="42"/>
      <c r="C102" s="42">
        <v>11</v>
      </c>
      <c r="D102" s="42">
        <v>21</v>
      </c>
      <c r="E102" s="42">
        <v>22</v>
      </c>
      <c r="F102" s="43">
        <v>33</v>
      </c>
      <c r="H102" s="48"/>
      <c r="I102" s="42"/>
      <c r="J102" s="42"/>
      <c r="K102" s="42"/>
      <c r="L102" s="43"/>
      <c r="P102" s="18">
        <v>800</v>
      </c>
      <c r="Q102" s="17">
        <f>'Ark2'!A88*$V$2</f>
        <v>90.528738825757941</v>
      </c>
      <c r="R102" s="19">
        <f>'Ark2'!C88*$V$2</f>
        <v>128.96898482543801</v>
      </c>
      <c r="S102" s="17">
        <f>'Ark2'!D88*$V$2</f>
        <v>209.67860758716375</v>
      </c>
      <c r="T102" s="19">
        <f>'Ark2'!E88*$V$2</f>
        <v>250.03341896802661</v>
      </c>
      <c r="U102" s="19">
        <f>'Ark2'!F88*$V$2</f>
        <v>360.69712852791861</v>
      </c>
    </row>
    <row r="103" spans="1:21" x14ac:dyDescent="0.3">
      <c r="A103" s="29">
        <v>275</v>
      </c>
      <c r="C103" s="29">
        <v>464</v>
      </c>
      <c r="D103" s="29">
        <v>655</v>
      </c>
      <c r="E103" s="29">
        <v>796</v>
      </c>
      <c r="F103" s="29">
        <v>1118</v>
      </c>
      <c r="G103" s="45">
        <v>400</v>
      </c>
      <c r="P103" s="18">
        <v>900</v>
      </c>
      <c r="Q103" s="17">
        <f>'Ark2'!A89*$V$2</f>
        <v>101.62860011490342</v>
      </c>
      <c r="R103" s="19">
        <f>'Ark2'!C89*$V$2</f>
        <v>145.09010792861778</v>
      </c>
      <c r="S103" s="17">
        <f>'Ark2'!D89*$V$2</f>
        <v>235.88843353555922</v>
      </c>
      <c r="T103" s="19">
        <f>'Ark2'!E89*$V$2</f>
        <v>281.2875963390299</v>
      </c>
      <c r="U103" s="19">
        <f>'Ark2'!F89*$V$2</f>
        <v>405.78426959390839</v>
      </c>
    </row>
    <row r="104" spans="1:21" x14ac:dyDescent="0.3">
      <c r="A104" s="29">
        <v>344</v>
      </c>
      <c r="C104" s="29">
        <v>581</v>
      </c>
      <c r="D104" s="29">
        <v>819</v>
      </c>
      <c r="E104" s="29">
        <v>997</v>
      </c>
      <c r="F104" s="29">
        <v>1397</v>
      </c>
      <c r="G104" s="45">
        <v>500</v>
      </c>
      <c r="P104" s="18">
        <v>1000</v>
      </c>
      <c r="Q104" s="17">
        <f>'Ark2'!A90*$V$2</f>
        <v>112.92066679433714</v>
      </c>
      <c r="R104" s="19">
        <f>'Ark2'!C90*$V$2</f>
        <v>161.21123103179752</v>
      </c>
      <c r="S104" s="17">
        <f>'Ark2'!D90*$V$2</f>
        <v>262.09825948395468</v>
      </c>
      <c r="T104" s="19">
        <f>'Ark2'!E90*$V$2</f>
        <v>312.54177371003328</v>
      </c>
      <c r="U104" s="19">
        <f>'Ark2'!F90*$V$2</f>
        <v>450.87141065989823</v>
      </c>
    </row>
    <row r="105" spans="1:21" x14ac:dyDescent="0.3">
      <c r="A105" s="29">
        <v>412</v>
      </c>
      <c r="C105" s="29">
        <v>697</v>
      </c>
      <c r="D105" s="29">
        <v>963</v>
      </c>
      <c r="E105" s="29">
        <v>1197</v>
      </c>
      <c r="F105" s="29">
        <v>1676</v>
      </c>
      <c r="G105" s="45">
        <v>600</v>
      </c>
      <c r="P105" s="18">
        <v>1100</v>
      </c>
      <c r="Q105" s="17">
        <f>'Ark2'!A91*$V$2</f>
        <v>124.21273347377085</v>
      </c>
      <c r="R105" s="19">
        <f>'Ark2'!C91*$V$2</f>
        <v>177.33235413497727</v>
      </c>
      <c r="S105" s="17">
        <f>'Ark2'!D91*$V$2</f>
        <v>288.30808543235014</v>
      </c>
      <c r="T105" s="19">
        <f>'Ark2'!E91*$V$2</f>
        <v>343.79595108103661</v>
      </c>
      <c r="U105" s="19">
        <f>'Ark2'!F91*$V$2</f>
        <v>495.95855172588807</v>
      </c>
    </row>
    <row r="106" spans="1:21" x14ac:dyDescent="0.3">
      <c r="A106" s="29">
        <v>481</v>
      </c>
      <c r="C106" s="29">
        <v>827</v>
      </c>
      <c r="D106" s="29">
        <v>1147</v>
      </c>
      <c r="E106" s="29">
        <v>1397</v>
      </c>
      <c r="F106" s="29">
        <v>1956</v>
      </c>
      <c r="G106" s="45">
        <v>700</v>
      </c>
      <c r="P106" s="18">
        <v>1200</v>
      </c>
      <c r="Q106" s="17">
        <f>'Ark2'!A92*$V$2</f>
        <v>135.50480015320457</v>
      </c>
      <c r="R106" s="19">
        <f>'Ark2'!C92*$V$2</f>
        <v>193.45347723815703</v>
      </c>
      <c r="S106" s="17">
        <f>'Ark2'!D92*$V$2</f>
        <v>314.5179113807456</v>
      </c>
      <c r="T106" s="19">
        <f>'Ark2'!E92*$V$2</f>
        <v>375.05012845203993</v>
      </c>
      <c r="U106" s="19">
        <f>'Ark2'!F92*$V$2</f>
        <v>541.04569279187797</v>
      </c>
    </row>
    <row r="107" spans="1:21" x14ac:dyDescent="0.3">
      <c r="A107" s="29">
        <v>550</v>
      </c>
      <c r="C107" s="29">
        <v>929</v>
      </c>
      <c r="D107" s="29">
        <v>1310</v>
      </c>
      <c r="E107" s="29">
        <v>1598</v>
      </c>
      <c r="F107" s="29">
        <v>2235</v>
      </c>
      <c r="G107" s="45">
        <v>800</v>
      </c>
      <c r="P107" s="18">
        <v>1400</v>
      </c>
      <c r="Q107" s="17">
        <f>'Ark2'!A93*$V$2</f>
        <v>158.088933512072</v>
      </c>
      <c r="R107" s="19">
        <f>'Ark2'!C93*$V$2</f>
        <v>225.69572344451655</v>
      </c>
      <c r="S107" s="17">
        <f>'Ark2'!D93*$V$2</f>
        <v>366.93756327753658</v>
      </c>
      <c r="T107" s="19">
        <f>'Ark2'!E93*$V$2</f>
        <v>437.55848319404657</v>
      </c>
      <c r="U107" s="19">
        <f>'Ark2'!F93*$V$2</f>
        <v>631.21997492385754</v>
      </c>
    </row>
    <row r="108" spans="1:21" x14ac:dyDescent="0.3">
      <c r="A108" s="29">
        <v>618</v>
      </c>
      <c r="C108" s="29">
        <v>1063</v>
      </c>
      <c r="D108" s="29">
        <v>1474</v>
      </c>
      <c r="E108" s="29">
        <v>1796</v>
      </c>
      <c r="F108" s="29">
        <v>2524</v>
      </c>
      <c r="G108" s="45">
        <v>900</v>
      </c>
      <c r="P108" s="18"/>
      <c r="Q108" s="17"/>
      <c r="R108" s="19"/>
      <c r="S108" s="17"/>
      <c r="T108" s="19"/>
      <c r="U108" s="19"/>
    </row>
    <row r="109" spans="1:21" x14ac:dyDescent="0.3">
      <c r="A109" s="29">
        <v>687</v>
      </c>
      <c r="C109" s="29">
        <v>1181</v>
      </c>
      <c r="D109" s="29">
        <v>1638</v>
      </c>
      <c r="E109" s="29">
        <v>1995</v>
      </c>
      <c r="F109" s="29">
        <v>2794</v>
      </c>
      <c r="G109" s="45">
        <v>1000</v>
      </c>
      <c r="P109" s="18">
        <v>1600</v>
      </c>
      <c r="Q109" s="17">
        <f>'Ark2'!A94*$V$2</f>
        <v>180.67306687093941</v>
      </c>
      <c r="R109" s="19">
        <f>'Ark2'!C94*$V$2</f>
        <v>257.93796965087603</v>
      </c>
      <c r="S109" s="17">
        <f>'Ark2'!D94*$V$2</f>
        <v>419.35721517432751</v>
      </c>
      <c r="T109" s="19">
        <f>'Ark2'!E94*$V$2</f>
        <v>500.06683793605322</v>
      </c>
      <c r="U109" s="19">
        <f>'Ark2'!F94*$V$2</f>
        <v>721.39425705583722</v>
      </c>
    </row>
    <row r="110" spans="1:21" x14ac:dyDescent="0.3">
      <c r="A110" s="29">
        <v>756</v>
      </c>
      <c r="C110" s="29">
        <v>1299</v>
      </c>
      <c r="D110" s="29">
        <v>1802</v>
      </c>
      <c r="E110" s="29">
        <v>2194</v>
      </c>
      <c r="F110" s="29">
        <v>3073</v>
      </c>
      <c r="G110" s="45">
        <v>1100</v>
      </c>
      <c r="P110" s="18">
        <v>1800</v>
      </c>
      <c r="Q110" s="17">
        <f>'Ark2'!A95*$V$2</f>
        <v>203.25720022980684</v>
      </c>
      <c r="R110" s="17">
        <f>'Ark2'!C95*$V$2</f>
        <v>290.18021585723557</v>
      </c>
      <c r="S110" s="17">
        <f>'Ark2'!D95*$V$2</f>
        <v>471.77686707111843</v>
      </c>
      <c r="T110" s="19">
        <f>'Ark2'!E95*$V$2</f>
        <v>562.57519267805981</v>
      </c>
      <c r="U110" s="19">
        <f>'Ark2'!F95*$V$2</f>
        <v>811.56853918781678</v>
      </c>
    </row>
    <row r="111" spans="1:21" x14ac:dyDescent="0.3">
      <c r="A111" s="29">
        <v>824</v>
      </c>
      <c r="C111" s="29">
        <v>1393</v>
      </c>
      <c r="D111" s="29">
        <v>1985</v>
      </c>
      <c r="E111" s="29">
        <v>2394</v>
      </c>
      <c r="F111" s="29">
        <v>3353</v>
      </c>
      <c r="G111" s="45">
        <v>1200</v>
      </c>
      <c r="P111" s="18">
        <v>2000</v>
      </c>
      <c r="Q111" s="17">
        <f>'Ark2'!A96*$V$2</f>
        <v>225.84133358867427</v>
      </c>
      <c r="R111" s="17">
        <f>'Ark2'!C96*$V$2</f>
        <v>322.42246206359505</v>
      </c>
      <c r="S111" s="17">
        <f>'Ark2'!D96*$V$2</f>
        <v>524.19651896790936</v>
      </c>
      <c r="T111" s="19">
        <f>'Ark2'!E96*$V$2</f>
        <v>625.08354742006657</v>
      </c>
      <c r="U111" s="19">
        <f>'Ark2'!F96*$V$2</f>
        <v>901.74282131979646</v>
      </c>
    </row>
    <row r="112" spans="1:21" x14ac:dyDescent="0.3">
      <c r="A112" s="29">
        <v>962</v>
      </c>
      <c r="C112" s="29">
        <v>1628</v>
      </c>
      <c r="D112" s="29">
        <v>2293</v>
      </c>
      <c r="E112" s="29">
        <v>2793</v>
      </c>
      <c r="F112" s="29">
        <v>3911</v>
      </c>
      <c r="G112" s="45">
        <v>1400</v>
      </c>
      <c r="P112" s="18">
        <v>2300</v>
      </c>
      <c r="Q112" s="17">
        <f>'Ark2'!A97*$V$2</f>
        <v>259.71753362697541</v>
      </c>
      <c r="R112" s="17">
        <f>'Ark2'!C97*$V$2</f>
        <v>370.78583137313433</v>
      </c>
      <c r="S112" s="17">
        <f>'Ark2'!D97*$V$2</f>
        <v>602.8259968130958</v>
      </c>
      <c r="T112" s="19">
        <f>'Ark2'!E97*$V$2</f>
        <v>718.84607953307648</v>
      </c>
      <c r="U112" s="19">
        <f>'Ark2'!F97*$V$2</f>
        <v>1037.004244517766</v>
      </c>
    </row>
    <row r="113" spans="1:21" x14ac:dyDescent="0.3">
      <c r="A113" s="29">
        <v>1099</v>
      </c>
      <c r="C113" s="29">
        <v>1858</v>
      </c>
      <c r="D113" s="29">
        <v>2620</v>
      </c>
      <c r="E113" s="29">
        <v>3192</v>
      </c>
      <c r="F113" s="29">
        <v>4470</v>
      </c>
      <c r="G113" s="45">
        <v>1600</v>
      </c>
      <c r="P113" s="18">
        <v>2600</v>
      </c>
      <c r="Q113" s="17">
        <f>'Ark2'!A98*$V$2</f>
        <v>293.59373366527655</v>
      </c>
      <c r="R113" s="17">
        <f>'Ark2'!C98*$V$2</f>
        <v>419.14920068267355</v>
      </c>
      <c r="S113" s="17">
        <f>'Ark2'!D98*$V$2</f>
        <v>681.45547465828224</v>
      </c>
      <c r="T113" s="19">
        <f>'Ark2'!E98*$V$2</f>
        <v>812.60861164608639</v>
      </c>
      <c r="U113" s="19">
        <f>'Ark2'!F98*$V$2</f>
        <v>1172.2656677157354</v>
      </c>
    </row>
    <row r="114" spans="1:21" x14ac:dyDescent="0.3">
      <c r="A114" s="29">
        <v>1237</v>
      </c>
      <c r="C114" s="29">
        <v>2090</v>
      </c>
      <c r="D114" s="29">
        <v>2948</v>
      </c>
      <c r="E114" s="29">
        <v>3591</v>
      </c>
      <c r="F114" s="29">
        <v>5029</v>
      </c>
      <c r="G114" s="45">
        <v>1800</v>
      </c>
      <c r="P114" s="18">
        <v>3000</v>
      </c>
      <c r="Q114" s="17">
        <f>'Ark2'!A99*$V$2</f>
        <v>338.76200038301141</v>
      </c>
      <c r="R114" s="17">
        <f>'Ark2'!C99*$V$2</f>
        <v>483.63369309539257</v>
      </c>
      <c r="S114" s="17">
        <f>'Ark2'!D99*$V$2</f>
        <v>786.29477845186409</v>
      </c>
      <c r="T114" s="19">
        <f>'Ark2'!E99*$V$2</f>
        <v>937.62532113009979</v>
      </c>
      <c r="U114" s="19">
        <f>'Ark2'!F99*$V$2</f>
        <v>1352.6142319796948</v>
      </c>
    </row>
    <row r="115" spans="1:21" x14ac:dyDescent="0.3">
      <c r="A115" s="29">
        <v>1374</v>
      </c>
      <c r="C115" s="29">
        <v>2322</v>
      </c>
      <c r="D115" s="29">
        <v>3275</v>
      </c>
      <c r="E115" s="29">
        <v>3990</v>
      </c>
      <c r="F115" s="29">
        <v>5588</v>
      </c>
      <c r="G115" s="45">
        <v>2000</v>
      </c>
      <c r="P115" s="18"/>
      <c r="Q115" s="19"/>
      <c r="R115" s="19"/>
      <c r="S115" s="19"/>
      <c r="T115" s="19"/>
      <c r="U115" s="19"/>
    </row>
    <row r="116" spans="1:21" ht="21" x14ac:dyDescent="0.35">
      <c r="A116" s="29">
        <v>1580</v>
      </c>
      <c r="C116" s="29">
        <v>2671</v>
      </c>
      <c r="D116" s="29">
        <v>3766</v>
      </c>
      <c r="E116" s="29">
        <v>4588</v>
      </c>
      <c r="F116" s="29">
        <v>6426</v>
      </c>
      <c r="G116" s="37">
        <v>2300</v>
      </c>
      <c r="P116" s="23"/>
      <c r="Q116" s="26"/>
      <c r="R116" s="21"/>
      <c r="S116" s="36"/>
      <c r="T116" s="21"/>
      <c r="U116" s="21"/>
    </row>
    <row r="117" spans="1:21" x14ac:dyDescent="0.3">
      <c r="A117" s="29">
        <v>1786</v>
      </c>
      <c r="C117" s="29">
        <v>3019</v>
      </c>
      <c r="D117" s="29">
        <v>4258</v>
      </c>
      <c r="E117" s="29">
        <v>5166</v>
      </c>
      <c r="F117" s="29">
        <v>7264</v>
      </c>
      <c r="G117" s="37">
        <v>2600</v>
      </c>
    </row>
    <row r="118" spans="1:21" x14ac:dyDescent="0.3">
      <c r="A118" s="29">
        <v>2061</v>
      </c>
      <c r="C118" s="29">
        <v>3484</v>
      </c>
      <c r="D118" s="29">
        <v>4913</v>
      </c>
      <c r="E118" s="29">
        <v>5984</v>
      </c>
      <c r="F118" s="29">
        <v>8381</v>
      </c>
      <c r="G118" s="37">
        <v>3000</v>
      </c>
    </row>
    <row r="119" spans="1:21" ht="21" thickBot="1" x14ac:dyDescent="0.35"/>
    <row r="120" spans="1:21" ht="21" thickBot="1" x14ac:dyDescent="0.35">
      <c r="A120" s="59" t="s">
        <v>41</v>
      </c>
      <c r="B120" s="60"/>
      <c r="C120" s="61"/>
      <c r="D120" s="60"/>
      <c r="E120" s="60"/>
      <c r="F120" s="62"/>
    </row>
    <row r="121" spans="1:21" ht="21" thickBot="1" x14ac:dyDescent="0.35">
      <c r="A121" s="41">
        <v>10</v>
      </c>
      <c r="B121" s="42"/>
      <c r="C121" s="42">
        <v>11</v>
      </c>
      <c r="D121" s="42">
        <v>21</v>
      </c>
      <c r="E121" s="42">
        <v>22</v>
      </c>
      <c r="F121" s="43">
        <v>33</v>
      </c>
      <c r="H121" s="48">
        <v>10</v>
      </c>
      <c r="I121" s="42">
        <v>11</v>
      </c>
      <c r="J121" s="42">
        <v>21</v>
      </c>
      <c r="K121" s="42">
        <v>22</v>
      </c>
      <c r="L121" s="43">
        <v>33</v>
      </c>
    </row>
    <row r="122" spans="1:21" x14ac:dyDescent="0.3">
      <c r="A122" s="29">
        <v>350</v>
      </c>
      <c r="C122" s="29">
        <v>569</v>
      </c>
      <c r="D122" s="29">
        <v>812</v>
      </c>
      <c r="E122" s="29">
        <v>959</v>
      </c>
      <c r="F122" s="29">
        <v>1347</v>
      </c>
      <c r="G122" s="45">
        <v>400</v>
      </c>
    </row>
    <row r="123" spans="1:21" x14ac:dyDescent="0.3">
      <c r="A123" s="29">
        <v>438</v>
      </c>
      <c r="C123" s="29">
        <v>711</v>
      </c>
      <c r="D123" s="29">
        <v>1015</v>
      </c>
      <c r="E123" s="29">
        <v>1199</v>
      </c>
      <c r="F123" s="29">
        <v>1638</v>
      </c>
      <c r="G123" s="45">
        <v>500</v>
      </c>
    </row>
    <row r="124" spans="1:21" x14ac:dyDescent="0.3">
      <c r="A124" s="29">
        <v>526</v>
      </c>
      <c r="C124" s="29">
        <v>853</v>
      </c>
      <c r="D124" s="29">
        <v>1218</v>
      </c>
      <c r="E124" s="29">
        <v>1439</v>
      </c>
      <c r="F124" s="29">
        <v>2020</v>
      </c>
      <c r="G124" s="45">
        <v>600</v>
      </c>
    </row>
    <row r="125" spans="1:21" x14ac:dyDescent="0.3">
      <c r="A125" s="29">
        <v>613</v>
      </c>
      <c r="C125" s="29">
        <v>995</v>
      </c>
      <c r="D125" s="29">
        <v>1421</v>
      </c>
      <c r="E125" s="29">
        <v>1679</v>
      </c>
      <c r="F125" s="29">
        <v>2357</v>
      </c>
      <c r="G125" s="45">
        <v>700</v>
      </c>
    </row>
    <row r="126" spans="1:21" x14ac:dyDescent="0.3">
      <c r="A126" s="29">
        <v>701</v>
      </c>
      <c r="C126" s="29">
        <v>1137</v>
      </c>
      <c r="D126" s="29">
        <v>1624</v>
      </c>
      <c r="E126" s="29">
        <v>1919</v>
      </c>
      <c r="F126" s="29">
        <v>2694</v>
      </c>
      <c r="G126" s="45">
        <v>800</v>
      </c>
    </row>
    <row r="127" spans="1:21" x14ac:dyDescent="0.3">
      <c r="A127" s="29">
        <v>788</v>
      </c>
      <c r="C127" s="29">
        <v>1280</v>
      </c>
      <c r="D127" s="29">
        <v>1827</v>
      </c>
      <c r="E127" s="29">
        <v>2159</v>
      </c>
      <c r="F127" s="29">
        <v>3030</v>
      </c>
      <c r="G127" s="45">
        <v>900</v>
      </c>
    </row>
    <row r="128" spans="1:21" x14ac:dyDescent="0.3">
      <c r="A128" s="29">
        <v>876</v>
      </c>
      <c r="C128" s="29">
        <v>1422</v>
      </c>
      <c r="D128" s="29">
        <v>2030</v>
      </c>
      <c r="E128" s="29">
        <v>2399</v>
      </c>
      <c r="F128" s="29">
        <v>3367</v>
      </c>
      <c r="G128" s="45">
        <v>1000</v>
      </c>
    </row>
    <row r="129" spans="1:7" x14ac:dyDescent="0.3">
      <c r="A129" s="29">
        <v>964</v>
      </c>
      <c r="C129" s="29">
        <v>1564</v>
      </c>
      <c r="D129" s="29">
        <v>2233</v>
      </c>
      <c r="E129" s="29">
        <v>2639</v>
      </c>
      <c r="F129" s="29">
        <v>3704</v>
      </c>
      <c r="G129" s="45">
        <v>1100</v>
      </c>
    </row>
    <row r="130" spans="1:7" x14ac:dyDescent="0.3">
      <c r="A130" s="29">
        <v>1051</v>
      </c>
      <c r="C130" s="29">
        <v>1706</v>
      </c>
      <c r="D130" s="29">
        <v>2436</v>
      </c>
      <c r="E130" s="29">
        <v>2878</v>
      </c>
      <c r="F130" s="29">
        <v>4040</v>
      </c>
      <c r="G130" s="45">
        <v>1200</v>
      </c>
    </row>
    <row r="131" spans="1:7" x14ac:dyDescent="0.3">
      <c r="A131" s="29">
        <v>1227</v>
      </c>
      <c r="C131" s="29">
        <v>1990</v>
      </c>
      <c r="D131" s="29">
        <v>2841</v>
      </c>
      <c r="E131" s="29">
        <v>3358</v>
      </c>
      <c r="F131" s="29">
        <v>4714</v>
      </c>
      <c r="G131" s="45">
        <v>1400</v>
      </c>
    </row>
    <row r="132" spans="1:7" x14ac:dyDescent="0.3">
      <c r="A132" s="29">
        <v>1402</v>
      </c>
      <c r="C132" s="29">
        <v>2275</v>
      </c>
      <c r="D132" s="29">
        <v>3247</v>
      </c>
      <c r="E132" s="29">
        <v>3838</v>
      </c>
      <c r="F132" s="29">
        <v>5387</v>
      </c>
      <c r="G132" s="45">
        <v>1600</v>
      </c>
    </row>
    <row r="133" spans="1:7" x14ac:dyDescent="0.3">
      <c r="A133" s="29">
        <v>1577</v>
      </c>
      <c r="C133" s="29">
        <v>2559</v>
      </c>
      <c r="D133" s="29">
        <v>3653</v>
      </c>
      <c r="E133" s="29">
        <v>4317</v>
      </c>
      <c r="F133" s="29">
        <v>6060</v>
      </c>
      <c r="G133" s="45">
        <v>1800</v>
      </c>
    </row>
    <row r="134" spans="1:7" x14ac:dyDescent="0.3">
      <c r="A134" s="29">
        <v>1752</v>
      </c>
      <c r="C134" s="29">
        <v>2843</v>
      </c>
      <c r="D134" s="29">
        <v>4059</v>
      </c>
      <c r="E134" s="29">
        <v>4997</v>
      </c>
      <c r="F134" s="29">
        <v>6734</v>
      </c>
      <c r="G134" s="45">
        <v>2000</v>
      </c>
    </row>
    <row r="135" spans="1:7" x14ac:dyDescent="0.3">
      <c r="A135" s="29">
        <v>2015</v>
      </c>
      <c r="C135" s="29">
        <v>3270</v>
      </c>
      <c r="D135" s="29">
        <v>4668</v>
      </c>
      <c r="E135" s="29">
        <v>5517</v>
      </c>
      <c r="F135" s="29">
        <v>7744</v>
      </c>
      <c r="G135" s="37">
        <v>2300</v>
      </c>
    </row>
    <row r="136" spans="1:7" x14ac:dyDescent="0.3">
      <c r="A136" s="29">
        <v>2278</v>
      </c>
      <c r="C136" s="29">
        <v>3696</v>
      </c>
      <c r="D136" s="29">
        <v>5277</v>
      </c>
      <c r="E136" s="29">
        <v>6236</v>
      </c>
      <c r="F136" s="29">
        <v>8754</v>
      </c>
      <c r="G136" s="37">
        <v>2600</v>
      </c>
    </row>
    <row r="137" spans="1:7" x14ac:dyDescent="0.3">
      <c r="A137" s="29">
        <v>2629</v>
      </c>
      <c r="C137" s="29">
        <v>4265</v>
      </c>
      <c r="D137" s="29">
        <v>6089</v>
      </c>
      <c r="E137" s="29">
        <v>7196</v>
      </c>
      <c r="F137" s="29">
        <v>10101</v>
      </c>
      <c r="G137" s="37">
        <v>3000</v>
      </c>
    </row>
  </sheetData>
  <mergeCells count="2">
    <mergeCell ref="P2:U2"/>
    <mergeCell ref="P70:V70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3:Z160"/>
  <sheetViews>
    <sheetView topLeftCell="B7" zoomScaleNormal="100" workbookViewId="0">
      <selection activeCell="Z11" sqref="Z11"/>
    </sheetView>
  </sheetViews>
  <sheetFormatPr defaultRowHeight="12.75" x14ac:dyDescent="0.2"/>
  <cols>
    <col min="1" max="1" width="13.5703125" customWidth="1"/>
    <col min="14" max="14" width="9.42578125" customWidth="1"/>
    <col min="15" max="19" width="8.42578125" customWidth="1"/>
    <col min="20" max="20" width="9.42578125" customWidth="1"/>
    <col min="21" max="21" width="8.42578125" customWidth="1"/>
  </cols>
  <sheetData>
    <row r="3" spans="1:26" x14ac:dyDescent="0.2">
      <c r="Y3" s="118"/>
    </row>
    <row r="4" spans="1:26" x14ac:dyDescent="0.2">
      <c r="Y4" s="118"/>
    </row>
    <row r="6" spans="1:26" x14ac:dyDescent="0.2">
      <c r="O6" s="70"/>
      <c r="P6" s="70"/>
      <c r="Q6" s="70"/>
      <c r="R6" s="70"/>
      <c r="S6" s="70"/>
    </row>
    <row r="7" spans="1:26" ht="20.25" x14ac:dyDescent="0.3">
      <c r="A7" s="139" t="s">
        <v>30</v>
      </c>
      <c r="B7" s="140"/>
      <c r="C7" s="140"/>
      <c r="D7" s="140"/>
      <c r="E7" s="140"/>
      <c r="F7" s="140"/>
      <c r="G7" s="140"/>
      <c r="H7" s="140"/>
      <c r="I7" s="140"/>
      <c r="J7" s="140"/>
      <c r="K7" s="140"/>
      <c r="L7" s="140"/>
      <c r="M7" s="140"/>
      <c r="N7" s="135"/>
      <c r="O7" s="135"/>
      <c r="P7" s="135"/>
      <c r="Q7" s="135"/>
      <c r="R7" s="135"/>
      <c r="S7" s="135"/>
      <c r="T7" s="135"/>
      <c r="U7" s="135"/>
      <c r="V7" s="135"/>
      <c r="W7" s="136"/>
    </row>
    <row r="8" spans="1:26" x14ac:dyDescent="0.2">
      <c r="A8" s="73"/>
      <c r="B8" s="137" t="s">
        <v>47</v>
      </c>
      <c r="C8" s="152"/>
      <c r="D8" s="137" t="s">
        <v>48</v>
      </c>
      <c r="E8" s="152"/>
      <c r="F8" s="137" t="s">
        <v>49</v>
      </c>
      <c r="G8" s="152"/>
      <c r="H8" s="137" t="s">
        <v>50</v>
      </c>
      <c r="I8" s="152"/>
      <c r="J8" s="148" t="s">
        <v>55</v>
      </c>
      <c r="K8" s="155"/>
      <c r="L8" s="138" t="s">
        <v>51</v>
      </c>
      <c r="M8" s="152"/>
      <c r="N8" s="148" t="s">
        <v>52</v>
      </c>
      <c r="O8" s="149"/>
      <c r="P8" s="162">
        <v>32</v>
      </c>
      <c r="Q8" s="163"/>
      <c r="R8" s="148" t="s">
        <v>56</v>
      </c>
      <c r="S8" s="154"/>
      <c r="T8" s="150" t="s">
        <v>53</v>
      </c>
      <c r="U8" s="149"/>
      <c r="V8" s="138" t="s">
        <v>54</v>
      </c>
      <c r="W8" s="151"/>
    </row>
    <row r="9" spans="1:26" x14ac:dyDescent="0.2">
      <c r="A9" s="74" t="s">
        <v>31</v>
      </c>
      <c r="B9" s="75" t="s">
        <v>45</v>
      </c>
      <c r="C9" s="75" t="s">
        <v>46</v>
      </c>
      <c r="D9" s="75" t="s">
        <v>45</v>
      </c>
      <c r="E9" s="75" t="s">
        <v>46</v>
      </c>
      <c r="F9" s="75" t="s">
        <v>45</v>
      </c>
      <c r="G9" s="75" t="s">
        <v>46</v>
      </c>
      <c r="H9" s="75" t="s">
        <v>45</v>
      </c>
      <c r="I9" s="75" t="s">
        <v>46</v>
      </c>
      <c r="J9" s="75" t="s">
        <v>45</v>
      </c>
      <c r="K9" s="75" t="s">
        <v>46</v>
      </c>
      <c r="L9" s="75" t="s">
        <v>45</v>
      </c>
      <c r="M9" s="75" t="s">
        <v>46</v>
      </c>
      <c r="N9" s="75" t="s">
        <v>45</v>
      </c>
      <c r="O9" s="75" t="s">
        <v>46</v>
      </c>
      <c r="P9" s="75"/>
      <c r="Q9" s="75"/>
      <c r="R9" s="75" t="s">
        <v>45</v>
      </c>
      <c r="S9" s="75" t="s">
        <v>46</v>
      </c>
      <c r="T9" s="75" t="s">
        <v>45</v>
      </c>
      <c r="U9" s="75" t="s">
        <v>46</v>
      </c>
      <c r="V9" s="75" t="s">
        <v>45</v>
      </c>
      <c r="W9" s="75" t="s">
        <v>46</v>
      </c>
      <c r="Y9" s="167" t="s">
        <v>79</v>
      </c>
    </row>
    <row r="10" spans="1:26" x14ac:dyDescent="0.2">
      <c r="A10" s="51">
        <v>400</v>
      </c>
      <c r="B10" s="77">
        <f t="shared" ref="B10:B15" si="0">$B$16*$A10/1000</f>
        <v>101.2</v>
      </c>
      <c r="C10" s="77"/>
      <c r="D10" s="77">
        <f t="shared" ref="D10:D15" si="1">$D$16*$A10/1000</f>
        <v>148.4</v>
      </c>
      <c r="E10" s="77"/>
      <c r="F10" s="77">
        <f t="shared" ref="F10:F15" si="2">$F$16*$A10/1000</f>
        <v>164</v>
      </c>
      <c r="G10" s="77"/>
      <c r="H10" s="77">
        <f t="shared" ref="H10:H15" si="3">$H$16*$A10/1000</f>
        <v>234.8</v>
      </c>
      <c r="I10" s="77"/>
      <c r="J10" s="77">
        <f t="shared" ref="J10:J14" si="4">$J$16*$A10/1000</f>
        <v>280.39999999999998</v>
      </c>
      <c r="K10" s="77"/>
      <c r="L10" s="77">
        <f t="shared" ref="L10:L15" si="5">$L$16*$A10/1000</f>
        <v>222</v>
      </c>
      <c r="M10" s="77"/>
      <c r="N10" s="95">
        <f t="shared" ref="N10:N14" si="6">$N$16*$A10/1000</f>
        <v>268.8</v>
      </c>
      <c r="O10" s="77"/>
      <c r="P10" s="164">
        <f t="shared" ref="P10:P14" si="7">$P$16*A10/1000</f>
        <v>343.6</v>
      </c>
      <c r="Q10" s="77"/>
      <c r="R10" s="116"/>
      <c r="S10" s="77"/>
      <c r="T10" s="117">
        <f t="shared" ref="T10:T14" si="8">$T$16*$A10/1000</f>
        <v>280</v>
      </c>
      <c r="U10" s="88"/>
      <c r="V10" s="116">
        <f t="shared" ref="V10:V14" si="9">$V$16*$A10/1000</f>
        <v>326.8</v>
      </c>
      <c r="W10" s="88"/>
      <c r="X10">
        <v>2019</v>
      </c>
      <c r="Y10" s="118">
        <v>43514</v>
      </c>
      <c r="Z10" s="166" t="s">
        <v>80</v>
      </c>
    </row>
    <row r="11" spans="1:26" x14ac:dyDescent="0.2">
      <c r="A11" s="52">
        <v>500</v>
      </c>
      <c r="B11" s="77">
        <f t="shared" si="0"/>
        <v>126.5</v>
      </c>
      <c r="C11" s="77"/>
      <c r="D11" s="77">
        <f t="shared" si="1"/>
        <v>185.5</v>
      </c>
      <c r="E11" s="77"/>
      <c r="F11" s="77">
        <f t="shared" si="2"/>
        <v>205</v>
      </c>
      <c r="G11" s="77"/>
      <c r="H11" s="77">
        <f t="shared" si="3"/>
        <v>293.5</v>
      </c>
      <c r="I11" s="77"/>
      <c r="J11" s="77">
        <f t="shared" si="4"/>
        <v>350.5</v>
      </c>
      <c r="K11" s="77"/>
      <c r="L11" s="77">
        <f t="shared" si="5"/>
        <v>277.5</v>
      </c>
      <c r="M11" s="77"/>
      <c r="N11" s="95">
        <f t="shared" si="6"/>
        <v>336</v>
      </c>
      <c r="O11" s="77"/>
      <c r="P11" s="164">
        <f t="shared" si="7"/>
        <v>429.5</v>
      </c>
      <c r="Q11" s="77"/>
      <c r="R11" s="116"/>
      <c r="S11" s="77"/>
      <c r="T11" s="117">
        <f t="shared" si="8"/>
        <v>350</v>
      </c>
      <c r="U11" s="88"/>
      <c r="V11" s="116">
        <f t="shared" si="9"/>
        <v>408.5</v>
      </c>
      <c r="W11" s="88"/>
    </row>
    <row r="12" spans="1:26" x14ac:dyDescent="0.2">
      <c r="A12" s="52">
        <v>600</v>
      </c>
      <c r="B12" s="77">
        <f t="shared" si="0"/>
        <v>151.80000000000001</v>
      </c>
      <c r="C12" s="77"/>
      <c r="D12" s="77">
        <f t="shared" si="1"/>
        <v>222.6</v>
      </c>
      <c r="E12" s="77"/>
      <c r="F12" s="77">
        <f t="shared" si="2"/>
        <v>246</v>
      </c>
      <c r="G12" s="77"/>
      <c r="H12" s="77">
        <f t="shared" si="3"/>
        <v>352.2</v>
      </c>
      <c r="I12" s="77"/>
      <c r="J12" s="77">
        <f t="shared" si="4"/>
        <v>420.6</v>
      </c>
      <c r="K12" s="77"/>
      <c r="L12" s="77">
        <f t="shared" si="5"/>
        <v>333</v>
      </c>
      <c r="M12" s="77"/>
      <c r="N12" s="95">
        <f t="shared" si="6"/>
        <v>403.2</v>
      </c>
      <c r="O12" s="77"/>
      <c r="P12" s="164">
        <f t="shared" si="7"/>
        <v>515.4</v>
      </c>
      <c r="Q12" s="77"/>
      <c r="R12" s="116"/>
      <c r="S12" s="77"/>
      <c r="T12" s="117">
        <f t="shared" si="8"/>
        <v>420</v>
      </c>
      <c r="U12" s="88"/>
      <c r="V12" s="116">
        <f t="shared" si="9"/>
        <v>490.2</v>
      </c>
      <c r="W12" s="88"/>
    </row>
    <row r="13" spans="1:26" x14ac:dyDescent="0.2">
      <c r="A13" s="52">
        <v>700</v>
      </c>
      <c r="B13" s="77">
        <f t="shared" si="0"/>
        <v>177.1</v>
      </c>
      <c r="C13" s="77"/>
      <c r="D13" s="77">
        <f t="shared" si="1"/>
        <v>259.7</v>
      </c>
      <c r="E13" s="77"/>
      <c r="F13" s="77">
        <f t="shared" si="2"/>
        <v>287</v>
      </c>
      <c r="G13" s="77"/>
      <c r="H13" s="77">
        <f t="shared" si="3"/>
        <v>410.9</v>
      </c>
      <c r="I13" s="77"/>
      <c r="J13" s="77">
        <f t="shared" si="4"/>
        <v>490.7</v>
      </c>
      <c r="K13" s="77"/>
      <c r="L13" s="77">
        <f t="shared" si="5"/>
        <v>388.5</v>
      </c>
      <c r="M13" s="77"/>
      <c r="N13" s="95">
        <f t="shared" si="6"/>
        <v>470.4</v>
      </c>
      <c r="O13" s="77"/>
      <c r="P13" s="164">
        <f t="shared" si="7"/>
        <v>601.29999999999995</v>
      </c>
      <c r="Q13" s="77"/>
      <c r="R13" s="116"/>
      <c r="S13" s="77"/>
      <c r="T13" s="117">
        <f t="shared" si="8"/>
        <v>490</v>
      </c>
      <c r="U13" s="88"/>
      <c r="V13" s="116">
        <f t="shared" si="9"/>
        <v>571.9</v>
      </c>
      <c r="W13" s="88"/>
    </row>
    <row r="14" spans="1:26" x14ac:dyDescent="0.2">
      <c r="A14" s="52">
        <v>800</v>
      </c>
      <c r="B14" s="77">
        <f t="shared" si="0"/>
        <v>202.4</v>
      </c>
      <c r="C14" s="77"/>
      <c r="D14" s="77">
        <f t="shared" si="1"/>
        <v>296.8</v>
      </c>
      <c r="E14" s="77"/>
      <c r="F14" s="77">
        <f t="shared" si="2"/>
        <v>328</v>
      </c>
      <c r="G14" s="77"/>
      <c r="H14" s="77">
        <f t="shared" si="3"/>
        <v>469.6</v>
      </c>
      <c r="I14" s="77"/>
      <c r="J14" s="77">
        <f t="shared" si="4"/>
        <v>560.79999999999995</v>
      </c>
      <c r="K14" s="77"/>
      <c r="L14" s="77">
        <f t="shared" si="5"/>
        <v>444</v>
      </c>
      <c r="M14" s="77"/>
      <c r="N14" s="95">
        <f t="shared" si="6"/>
        <v>537.6</v>
      </c>
      <c r="O14" s="77"/>
      <c r="P14" s="164">
        <f t="shared" si="7"/>
        <v>687.2</v>
      </c>
      <c r="Q14" s="77"/>
      <c r="R14" s="116"/>
      <c r="S14" s="77"/>
      <c r="T14" s="117">
        <f t="shared" si="8"/>
        <v>560</v>
      </c>
      <c r="U14" s="88"/>
      <c r="V14" s="116">
        <f t="shared" si="9"/>
        <v>653.6</v>
      </c>
      <c r="W14" s="88"/>
    </row>
    <row r="15" spans="1:26" x14ac:dyDescent="0.2">
      <c r="A15" s="52">
        <v>900</v>
      </c>
      <c r="B15" s="77">
        <f t="shared" si="0"/>
        <v>227.7</v>
      </c>
      <c r="C15" s="77"/>
      <c r="D15" s="77">
        <f t="shared" si="1"/>
        <v>333.9</v>
      </c>
      <c r="E15" s="77"/>
      <c r="F15" s="77">
        <f t="shared" si="2"/>
        <v>369</v>
      </c>
      <c r="G15" s="77"/>
      <c r="H15" s="77">
        <f t="shared" si="3"/>
        <v>528.29999999999995</v>
      </c>
      <c r="I15" s="77"/>
      <c r="J15" s="77">
        <f>$J$16*$A15/1000</f>
        <v>630.9</v>
      </c>
      <c r="K15" s="77"/>
      <c r="L15" s="77">
        <f t="shared" si="5"/>
        <v>499.5</v>
      </c>
      <c r="M15" s="77"/>
      <c r="N15" s="95">
        <f>$N$16*$A15/1000</f>
        <v>604.79999999999995</v>
      </c>
      <c r="O15" s="103"/>
      <c r="P15" s="164">
        <f>$P$16*A15/1000</f>
        <v>773.1</v>
      </c>
      <c r="Q15" s="103"/>
      <c r="R15" s="116"/>
      <c r="S15" s="103"/>
      <c r="T15" s="117">
        <f>$T$16*$A15/1000</f>
        <v>630</v>
      </c>
      <c r="U15" s="104"/>
      <c r="V15" s="116">
        <f>$V$16*$A15/1000</f>
        <v>735.3</v>
      </c>
      <c r="W15" s="103"/>
    </row>
    <row r="16" spans="1:26" x14ac:dyDescent="0.2">
      <c r="A16" s="52">
        <v>1000</v>
      </c>
      <c r="B16" s="83">
        <v>253</v>
      </c>
      <c r="C16" s="87">
        <v>1.2470000000000001</v>
      </c>
      <c r="D16" s="83">
        <v>371</v>
      </c>
      <c r="E16" s="87">
        <v>1.254</v>
      </c>
      <c r="F16" s="83">
        <v>410</v>
      </c>
      <c r="G16" s="87">
        <v>1.2649999999999999</v>
      </c>
      <c r="H16" s="83">
        <v>587</v>
      </c>
      <c r="I16" s="87">
        <v>1.288</v>
      </c>
      <c r="J16" s="83">
        <v>701</v>
      </c>
      <c r="K16" s="87">
        <v>1.2929999999999999</v>
      </c>
      <c r="L16" s="83">
        <v>555</v>
      </c>
      <c r="M16" s="87">
        <v>1.2989999999999999</v>
      </c>
      <c r="N16" s="114">
        <v>672</v>
      </c>
      <c r="O16" s="106">
        <v>1.3049999999999999</v>
      </c>
      <c r="P16" s="114">
        <v>859</v>
      </c>
      <c r="Q16" s="106">
        <v>1.23</v>
      </c>
      <c r="R16" s="114"/>
      <c r="S16" s="106"/>
      <c r="T16" s="115">
        <v>700</v>
      </c>
      <c r="U16" s="113">
        <v>1.2949999999999999</v>
      </c>
      <c r="V16" s="115">
        <v>817</v>
      </c>
      <c r="W16" s="113">
        <v>1.2989999999999999</v>
      </c>
      <c r="Y16" s="94"/>
    </row>
    <row r="17" spans="1:23" x14ac:dyDescent="0.2">
      <c r="A17" s="52">
        <v>1100</v>
      </c>
      <c r="B17" s="77">
        <f>$B$16*$A17/1000</f>
        <v>278.3</v>
      </c>
      <c r="C17" s="77"/>
      <c r="D17" s="77">
        <f>$D$16*$A17/1000</f>
        <v>408.1</v>
      </c>
      <c r="E17" s="77"/>
      <c r="F17" s="77">
        <f>$F$16*$A17/1000</f>
        <v>451</v>
      </c>
      <c r="G17" s="77"/>
      <c r="H17" s="77">
        <f>$H$16*$A17/1000</f>
        <v>645.70000000000005</v>
      </c>
      <c r="I17" s="77"/>
      <c r="J17" s="77">
        <f>$J$16*$A17/1000</f>
        <v>771.1</v>
      </c>
      <c r="K17" s="77"/>
      <c r="L17" s="77">
        <f>$L$16*$A17/1000</f>
        <v>610.5</v>
      </c>
      <c r="M17" s="77"/>
      <c r="N17" s="116">
        <f>$N$16*$A17/1000</f>
        <v>739.2</v>
      </c>
      <c r="O17" s="95"/>
      <c r="P17" s="95">
        <f>$P$16*A17/1000</f>
        <v>944.9</v>
      </c>
      <c r="Q17" s="95"/>
      <c r="R17" s="95"/>
      <c r="S17" s="95"/>
      <c r="T17" s="95">
        <f>$T$16*$A17/1000</f>
        <v>770</v>
      </c>
      <c r="U17" s="95"/>
      <c r="V17" s="95">
        <f>$V$16*$A17/1000</f>
        <v>898.7</v>
      </c>
      <c r="W17" s="95"/>
    </row>
    <row r="18" spans="1:23" x14ac:dyDescent="0.2">
      <c r="A18" s="52">
        <v>1200</v>
      </c>
      <c r="B18" s="77">
        <f t="shared" ref="B18:B28" si="10">$B$16*$A18/1000</f>
        <v>303.60000000000002</v>
      </c>
      <c r="C18" s="77"/>
      <c r="D18" s="77">
        <f t="shared" ref="D18:D28" si="11">$D$16*$A18/1000</f>
        <v>445.2</v>
      </c>
      <c r="E18" s="77"/>
      <c r="F18" s="77">
        <f t="shared" ref="F18:F28" si="12">$F$16*$A18/1000</f>
        <v>492</v>
      </c>
      <c r="G18" s="77"/>
      <c r="H18" s="77">
        <f t="shared" ref="H18:H28" si="13">$H$16*$A18/1000</f>
        <v>704.4</v>
      </c>
      <c r="I18" s="77"/>
      <c r="J18" s="77">
        <f t="shared" ref="J18:J28" si="14">$J$16*$A18/1000</f>
        <v>841.2</v>
      </c>
      <c r="K18" s="77"/>
      <c r="L18" s="77">
        <f t="shared" ref="L18:L28" si="15">$L$16*$A18/1000</f>
        <v>666</v>
      </c>
      <c r="M18" s="77"/>
      <c r="N18" s="116">
        <f t="shared" ref="N18:N28" si="16">$N$16*$A18/1000</f>
        <v>806.4</v>
      </c>
      <c r="O18" s="105"/>
      <c r="P18" s="95">
        <f t="shared" ref="P18:P28" si="17">$P$16*A18/1000</f>
        <v>1030.8</v>
      </c>
      <c r="Q18" s="105"/>
      <c r="R18" s="95"/>
      <c r="S18" s="105"/>
      <c r="T18" s="95">
        <f t="shared" ref="T18:T28" si="18">$T$16*$A18/1000</f>
        <v>840</v>
      </c>
      <c r="U18" s="105"/>
      <c r="V18" s="95">
        <f t="shared" ref="V18:V28" si="19">$V$16*$A18/1000</f>
        <v>980.4</v>
      </c>
      <c r="W18" s="105"/>
    </row>
    <row r="19" spans="1:23" x14ac:dyDescent="0.2">
      <c r="A19" s="52">
        <v>1300</v>
      </c>
      <c r="B19" s="77">
        <f t="shared" si="10"/>
        <v>328.9</v>
      </c>
      <c r="C19" s="77"/>
      <c r="D19" s="77">
        <f t="shared" si="11"/>
        <v>482.3</v>
      </c>
      <c r="E19" s="77"/>
      <c r="F19" s="77">
        <f t="shared" si="12"/>
        <v>533</v>
      </c>
      <c r="G19" s="77"/>
      <c r="H19" s="77">
        <f t="shared" si="13"/>
        <v>763.1</v>
      </c>
      <c r="I19" s="77"/>
      <c r="J19" s="77">
        <f t="shared" si="14"/>
        <v>911.3</v>
      </c>
      <c r="K19" s="77"/>
      <c r="L19" s="77">
        <f t="shared" si="15"/>
        <v>721.5</v>
      </c>
      <c r="M19" s="77"/>
      <c r="N19" s="116">
        <f t="shared" si="16"/>
        <v>873.6</v>
      </c>
      <c r="O19" s="95"/>
      <c r="P19" s="95">
        <f t="shared" si="17"/>
        <v>1116.7</v>
      </c>
      <c r="Q19" s="95"/>
      <c r="R19" s="95"/>
      <c r="S19" s="95"/>
      <c r="T19" s="95">
        <f t="shared" si="18"/>
        <v>910</v>
      </c>
      <c r="U19" s="97"/>
      <c r="V19" s="95">
        <f t="shared" si="19"/>
        <v>1062.0999999999999</v>
      </c>
      <c r="W19" s="97"/>
    </row>
    <row r="20" spans="1:23" x14ac:dyDescent="0.2">
      <c r="A20" s="52">
        <v>1400</v>
      </c>
      <c r="B20" s="77">
        <f t="shared" si="10"/>
        <v>354.2</v>
      </c>
      <c r="C20" s="77"/>
      <c r="D20" s="77">
        <f t="shared" si="11"/>
        <v>519.4</v>
      </c>
      <c r="E20" s="77"/>
      <c r="F20" s="77">
        <f t="shared" si="12"/>
        <v>574</v>
      </c>
      <c r="G20" s="77"/>
      <c r="H20" s="77">
        <f t="shared" si="13"/>
        <v>821.8</v>
      </c>
      <c r="I20" s="77"/>
      <c r="J20" s="77">
        <f t="shared" si="14"/>
        <v>981.4</v>
      </c>
      <c r="K20" s="77"/>
      <c r="L20" s="77">
        <f t="shared" si="15"/>
        <v>777</v>
      </c>
      <c r="M20" s="77"/>
      <c r="N20" s="116">
        <f t="shared" si="16"/>
        <v>940.8</v>
      </c>
      <c r="O20" s="95"/>
      <c r="P20" s="95">
        <f t="shared" si="17"/>
        <v>1202.5999999999999</v>
      </c>
      <c r="Q20" s="95"/>
      <c r="R20" s="95"/>
      <c r="S20" s="95"/>
      <c r="T20" s="95">
        <f t="shared" si="18"/>
        <v>980</v>
      </c>
      <c r="U20" s="97"/>
      <c r="V20" s="95">
        <f t="shared" si="19"/>
        <v>1143.8</v>
      </c>
      <c r="W20" s="97"/>
    </row>
    <row r="21" spans="1:23" x14ac:dyDescent="0.2">
      <c r="A21" s="52">
        <v>1500</v>
      </c>
      <c r="B21" s="77">
        <f t="shared" si="10"/>
        <v>379.5</v>
      </c>
      <c r="C21" s="77"/>
      <c r="D21" s="77">
        <f t="shared" si="11"/>
        <v>556.5</v>
      </c>
      <c r="E21" s="77"/>
      <c r="F21" s="77">
        <f t="shared" si="12"/>
        <v>615</v>
      </c>
      <c r="G21" s="77"/>
      <c r="H21" s="77">
        <f t="shared" si="13"/>
        <v>880.5</v>
      </c>
      <c r="I21" s="77"/>
      <c r="J21" s="77">
        <f t="shared" si="14"/>
        <v>1051.5</v>
      </c>
      <c r="K21" s="77"/>
      <c r="L21" s="77">
        <f t="shared" si="15"/>
        <v>832.5</v>
      </c>
      <c r="M21" s="77"/>
      <c r="N21" s="116">
        <f t="shared" si="16"/>
        <v>1008</v>
      </c>
      <c r="O21" s="95"/>
      <c r="P21" s="95">
        <f t="shared" si="17"/>
        <v>1288.5</v>
      </c>
      <c r="Q21" s="95"/>
      <c r="R21" s="95"/>
      <c r="S21" s="95"/>
      <c r="T21" s="95">
        <f t="shared" si="18"/>
        <v>1050</v>
      </c>
      <c r="U21" s="97"/>
      <c r="V21" s="95">
        <f t="shared" si="19"/>
        <v>1225.5</v>
      </c>
      <c r="W21" s="97"/>
    </row>
    <row r="22" spans="1:23" x14ac:dyDescent="0.2">
      <c r="A22" s="52">
        <v>1600</v>
      </c>
      <c r="B22" s="77">
        <f t="shared" si="10"/>
        <v>404.8</v>
      </c>
      <c r="C22" s="77"/>
      <c r="D22" s="77">
        <f t="shared" si="11"/>
        <v>593.6</v>
      </c>
      <c r="E22" s="77"/>
      <c r="F22" s="77">
        <f t="shared" si="12"/>
        <v>656</v>
      </c>
      <c r="G22" s="77"/>
      <c r="H22" s="77">
        <f t="shared" si="13"/>
        <v>939.2</v>
      </c>
      <c r="I22" s="77"/>
      <c r="J22" s="77">
        <f t="shared" si="14"/>
        <v>1121.5999999999999</v>
      </c>
      <c r="K22" s="77"/>
      <c r="L22" s="77">
        <f t="shared" si="15"/>
        <v>888</v>
      </c>
      <c r="M22" s="77"/>
      <c r="N22" s="116">
        <f t="shared" si="16"/>
        <v>1075.2</v>
      </c>
      <c r="O22" s="95"/>
      <c r="P22" s="95">
        <f t="shared" si="17"/>
        <v>1374.4</v>
      </c>
      <c r="Q22" s="95"/>
      <c r="R22" s="95"/>
      <c r="S22" s="95"/>
      <c r="T22" s="95">
        <f t="shared" si="18"/>
        <v>1120</v>
      </c>
      <c r="U22" s="97"/>
      <c r="V22" s="95">
        <f t="shared" si="19"/>
        <v>1307.2</v>
      </c>
      <c r="W22" s="97"/>
    </row>
    <row r="23" spans="1:23" x14ac:dyDescent="0.2">
      <c r="A23" s="52">
        <v>1700</v>
      </c>
      <c r="B23" s="77">
        <f t="shared" si="10"/>
        <v>430.1</v>
      </c>
      <c r="C23" s="77"/>
      <c r="D23" s="77">
        <f t="shared" si="11"/>
        <v>630.70000000000005</v>
      </c>
      <c r="E23" s="77"/>
      <c r="F23" s="77">
        <f t="shared" si="12"/>
        <v>697</v>
      </c>
      <c r="G23" s="77"/>
      <c r="H23" s="77">
        <f t="shared" si="13"/>
        <v>997.9</v>
      </c>
      <c r="I23" s="77"/>
      <c r="J23" s="77">
        <f t="shared" si="14"/>
        <v>1191.7</v>
      </c>
      <c r="K23" s="77"/>
      <c r="L23" s="77">
        <f t="shared" si="15"/>
        <v>943.5</v>
      </c>
      <c r="M23" s="77"/>
      <c r="N23" s="116">
        <f t="shared" si="16"/>
        <v>1142.4000000000001</v>
      </c>
      <c r="O23" s="95"/>
      <c r="P23" s="95">
        <f t="shared" si="17"/>
        <v>1460.3</v>
      </c>
      <c r="Q23" s="95"/>
      <c r="R23" s="95"/>
      <c r="S23" s="95"/>
      <c r="T23" s="95">
        <f t="shared" si="18"/>
        <v>1190</v>
      </c>
      <c r="U23" s="97"/>
      <c r="V23" s="95">
        <f t="shared" si="19"/>
        <v>1388.9</v>
      </c>
      <c r="W23" s="97"/>
    </row>
    <row r="24" spans="1:23" x14ac:dyDescent="0.2">
      <c r="A24" s="52">
        <v>1800</v>
      </c>
      <c r="B24" s="77">
        <f t="shared" si="10"/>
        <v>455.4</v>
      </c>
      <c r="C24" s="77"/>
      <c r="D24" s="77">
        <f t="shared" si="11"/>
        <v>667.8</v>
      </c>
      <c r="E24" s="77"/>
      <c r="F24" s="77">
        <f t="shared" si="12"/>
        <v>738</v>
      </c>
      <c r="G24" s="77"/>
      <c r="H24" s="77">
        <f t="shared" si="13"/>
        <v>1056.5999999999999</v>
      </c>
      <c r="I24" s="77"/>
      <c r="J24" s="77">
        <f t="shared" si="14"/>
        <v>1261.8</v>
      </c>
      <c r="K24" s="77"/>
      <c r="L24" s="77">
        <f t="shared" si="15"/>
        <v>999</v>
      </c>
      <c r="M24" s="77"/>
      <c r="N24" s="116">
        <f t="shared" si="16"/>
        <v>1209.5999999999999</v>
      </c>
      <c r="O24" s="95"/>
      <c r="P24" s="95">
        <f t="shared" si="17"/>
        <v>1546.2</v>
      </c>
      <c r="Q24" s="95"/>
      <c r="R24" s="95"/>
      <c r="S24" s="95"/>
      <c r="T24" s="95">
        <f t="shared" si="18"/>
        <v>1260</v>
      </c>
      <c r="U24" s="97"/>
      <c r="V24" s="95">
        <f t="shared" si="19"/>
        <v>1470.6</v>
      </c>
      <c r="W24" s="97"/>
    </row>
    <row r="25" spans="1:23" x14ac:dyDescent="0.2">
      <c r="A25" s="52">
        <v>2000</v>
      </c>
      <c r="B25" s="77">
        <f t="shared" si="10"/>
        <v>506</v>
      </c>
      <c r="C25" s="77"/>
      <c r="D25" s="77">
        <f t="shared" si="11"/>
        <v>742</v>
      </c>
      <c r="E25" s="77"/>
      <c r="F25" s="77">
        <f t="shared" si="12"/>
        <v>820</v>
      </c>
      <c r="G25" s="77"/>
      <c r="H25" s="77">
        <f t="shared" si="13"/>
        <v>1174</v>
      </c>
      <c r="I25" s="77"/>
      <c r="J25" s="77">
        <f t="shared" si="14"/>
        <v>1402</v>
      </c>
      <c r="K25" s="77"/>
      <c r="L25" s="77">
        <f t="shared" si="15"/>
        <v>1110</v>
      </c>
      <c r="M25" s="77"/>
      <c r="N25" s="116">
        <f t="shared" si="16"/>
        <v>1344</v>
      </c>
      <c r="O25" s="95"/>
      <c r="P25" s="95">
        <f t="shared" si="17"/>
        <v>1718</v>
      </c>
      <c r="Q25" s="95"/>
      <c r="R25" s="95"/>
      <c r="S25" s="95"/>
      <c r="T25" s="95">
        <f t="shared" si="18"/>
        <v>1400</v>
      </c>
      <c r="U25" s="97"/>
      <c r="V25" s="95">
        <f t="shared" si="19"/>
        <v>1634</v>
      </c>
      <c r="W25" s="97"/>
    </row>
    <row r="26" spans="1:23" x14ac:dyDescent="0.2">
      <c r="A26" s="52">
        <v>2300</v>
      </c>
      <c r="B26" s="77">
        <f t="shared" si="10"/>
        <v>581.9</v>
      </c>
      <c r="C26" s="77"/>
      <c r="D26" s="77">
        <f t="shared" si="11"/>
        <v>853.3</v>
      </c>
      <c r="E26" s="77"/>
      <c r="F26" s="77">
        <f t="shared" si="12"/>
        <v>943</v>
      </c>
      <c r="G26" s="77"/>
      <c r="H26" s="77">
        <f t="shared" si="13"/>
        <v>1350.1</v>
      </c>
      <c r="I26" s="77"/>
      <c r="J26" s="77">
        <f t="shared" si="14"/>
        <v>1612.3</v>
      </c>
      <c r="K26" s="77"/>
      <c r="L26" s="77">
        <f t="shared" si="15"/>
        <v>1276.5</v>
      </c>
      <c r="M26" s="77"/>
      <c r="N26" s="116">
        <f t="shared" si="16"/>
        <v>1545.6</v>
      </c>
      <c r="O26" s="95"/>
      <c r="P26" s="95">
        <f t="shared" si="17"/>
        <v>1975.7</v>
      </c>
      <c r="Q26" s="95"/>
      <c r="R26" s="95"/>
      <c r="S26" s="95"/>
      <c r="T26" s="95">
        <f t="shared" si="18"/>
        <v>1610</v>
      </c>
      <c r="U26" s="97"/>
      <c r="V26" s="95">
        <f t="shared" si="19"/>
        <v>1879.1</v>
      </c>
      <c r="W26" s="97"/>
    </row>
    <row r="27" spans="1:23" x14ac:dyDescent="0.2">
      <c r="A27" s="52">
        <v>2600</v>
      </c>
      <c r="B27" s="77">
        <f t="shared" si="10"/>
        <v>657.8</v>
      </c>
      <c r="C27" s="77"/>
      <c r="D27" s="77">
        <f t="shared" si="11"/>
        <v>964.6</v>
      </c>
      <c r="E27" s="77"/>
      <c r="F27" s="77">
        <f t="shared" si="12"/>
        <v>1066</v>
      </c>
      <c r="G27" s="77"/>
      <c r="H27" s="77">
        <f t="shared" si="13"/>
        <v>1526.2</v>
      </c>
      <c r="I27" s="77"/>
      <c r="J27" s="77">
        <f t="shared" si="14"/>
        <v>1822.6</v>
      </c>
      <c r="K27" s="77"/>
      <c r="L27" s="77">
        <f t="shared" si="15"/>
        <v>1443</v>
      </c>
      <c r="M27" s="77"/>
      <c r="N27" s="116">
        <f t="shared" si="16"/>
        <v>1747.2</v>
      </c>
      <c r="O27" s="95"/>
      <c r="P27" s="95">
        <f t="shared" si="17"/>
        <v>2233.4</v>
      </c>
      <c r="Q27" s="95"/>
      <c r="R27" s="95"/>
      <c r="S27" s="95"/>
      <c r="T27" s="95">
        <f t="shared" si="18"/>
        <v>1820</v>
      </c>
      <c r="U27" s="97"/>
      <c r="V27" s="95">
        <f t="shared" si="19"/>
        <v>2124.1999999999998</v>
      </c>
      <c r="W27" s="97"/>
    </row>
    <row r="28" spans="1:23" x14ac:dyDescent="0.2">
      <c r="A28" s="52">
        <v>3000</v>
      </c>
      <c r="B28" s="77">
        <f t="shared" si="10"/>
        <v>759</v>
      </c>
      <c r="C28" s="77"/>
      <c r="D28" s="77">
        <f t="shared" si="11"/>
        <v>1113</v>
      </c>
      <c r="E28" s="77"/>
      <c r="F28" s="77">
        <f t="shared" si="12"/>
        <v>1230</v>
      </c>
      <c r="G28" s="77"/>
      <c r="H28" s="77">
        <f t="shared" si="13"/>
        <v>1761</v>
      </c>
      <c r="I28" s="77"/>
      <c r="J28" s="77">
        <f t="shared" si="14"/>
        <v>2103</v>
      </c>
      <c r="K28" s="77"/>
      <c r="L28" s="77">
        <f t="shared" si="15"/>
        <v>1665</v>
      </c>
      <c r="M28" s="77"/>
      <c r="N28" s="116">
        <f t="shared" si="16"/>
        <v>2016</v>
      </c>
      <c r="O28" s="95"/>
      <c r="P28" s="95">
        <f t="shared" si="17"/>
        <v>2577</v>
      </c>
      <c r="Q28" s="95"/>
      <c r="R28" s="95"/>
      <c r="S28" s="95"/>
      <c r="T28" s="95">
        <f t="shared" si="18"/>
        <v>2100</v>
      </c>
      <c r="U28" s="97"/>
      <c r="V28" s="95">
        <f t="shared" si="19"/>
        <v>2451</v>
      </c>
      <c r="W28" s="97"/>
    </row>
    <row r="29" spans="1:23" x14ac:dyDescent="0.2"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71"/>
      <c r="O29" s="71"/>
      <c r="P29" s="71"/>
      <c r="Q29" s="71"/>
      <c r="R29" s="71"/>
      <c r="S29" s="71"/>
      <c r="T29" s="70"/>
      <c r="U29" s="70"/>
      <c r="V29" s="70"/>
      <c r="W29" s="70"/>
    </row>
    <row r="30" spans="1:23" ht="20.25" x14ac:dyDescent="0.3">
      <c r="A30" s="139" t="s">
        <v>33</v>
      </c>
      <c r="B30" s="140"/>
      <c r="C30" s="140"/>
      <c r="D30" s="140"/>
      <c r="E30" s="140"/>
      <c r="F30" s="140"/>
      <c r="G30" s="140"/>
      <c r="H30" s="140"/>
      <c r="I30" s="140"/>
      <c r="J30" s="140"/>
      <c r="K30" s="140"/>
      <c r="L30" s="140"/>
      <c r="M30" s="140"/>
      <c r="N30" s="135"/>
      <c r="O30" s="135"/>
      <c r="P30" s="135"/>
      <c r="Q30" s="135"/>
      <c r="R30" s="135"/>
      <c r="S30" s="135"/>
      <c r="T30" s="135"/>
      <c r="U30" s="135"/>
      <c r="V30" s="135"/>
      <c r="W30" s="136"/>
    </row>
    <row r="31" spans="1:23" x14ac:dyDescent="0.2">
      <c r="A31" s="73"/>
      <c r="B31" s="137" t="s">
        <v>47</v>
      </c>
      <c r="C31" s="152"/>
      <c r="D31" s="137" t="s">
        <v>48</v>
      </c>
      <c r="E31" s="152"/>
      <c r="F31" s="137" t="s">
        <v>49</v>
      </c>
      <c r="G31" s="152"/>
      <c r="H31" s="137" t="s">
        <v>50</v>
      </c>
      <c r="I31" s="152"/>
      <c r="J31" s="148" t="s">
        <v>55</v>
      </c>
      <c r="K31" s="155"/>
      <c r="L31" s="138" t="s">
        <v>51</v>
      </c>
      <c r="M31" s="152"/>
      <c r="N31" s="148" t="s">
        <v>52</v>
      </c>
      <c r="O31" s="149"/>
      <c r="P31" s="132"/>
      <c r="Q31" s="132"/>
      <c r="R31" s="148" t="s">
        <v>56</v>
      </c>
      <c r="S31" s="154"/>
      <c r="T31" s="150" t="s">
        <v>53</v>
      </c>
      <c r="U31" s="149"/>
      <c r="V31" s="138" t="s">
        <v>54</v>
      </c>
      <c r="W31" s="151"/>
    </row>
    <row r="32" spans="1:23" x14ac:dyDescent="0.2">
      <c r="A32" s="74" t="s">
        <v>31</v>
      </c>
      <c r="B32" s="75" t="s">
        <v>45</v>
      </c>
      <c r="C32" s="75" t="s">
        <v>46</v>
      </c>
      <c r="D32" s="75" t="s">
        <v>45</v>
      </c>
      <c r="E32" s="75" t="s">
        <v>46</v>
      </c>
      <c r="F32" s="75" t="s">
        <v>45</v>
      </c>
      <c r="G32" s="75" t="s">
        <v>46</v>
      </c>
      <c r="H32" s="75" t="s">
        <v>45</v>
      </c>
      <c r="I32" s="75" t="s">
        <v>46</v>
      </c>
      <c r="J32" s="75"/>
      <c r="K32" s="75"/>
      <c r="L32" s="75" t="s">
        <v>45</v>
      </c>
      <c r="M32" s="75" t="s">
        <v>46</v>
      </c>
      <c r="N32" s="75" t="s">
        <v>45</v>
      </c>
      <c r="O32" s="75" t="s">
        <v>46</v>
      </c>
      <c r="P32" s="75"/>
      <c r="Q32" s="75"/>
      <c r="R32" s="75"/>
      <c r="S32" s="75"/>
      <c r="T32" s="75" t="s">
        <v>45</v>
      </c>
      <c r="U32" s="75" t="s">
        <v>46</v>
      </c>
      <c r="V32" s="75" t="s">
        <v>45</v>
      </c>
      <c r="W32" s="75" t="s">
        <v>46</v>
      </c>
    </row>
    <row r="33" spans="1:23" x14ac:dyDescent="0.2">
      <c r="A33" s="51">
        <v>400</v>
      </c>
      <c r="B33" s="77">
        <f t="shared" ref="B33:B38" si="20">$B$39*$A33/1000</f>
        <v>137.19999999999999</v>
      </c>
      <c r="C33" s="77"/>
      <c r="D33" s="77">
        <f t="shared" ref="D33:D38" si="21">$D$39*$A33/1000</f>
        <v>214.4</v>
      </c>
      <c r="E33" s="77"/>
      <c r="F33" s="77">
        <f t="shared" ref="F33:F38" si="22">$F$39*$A33/1000</f>
        <v>220</v>
      </c>
      <c r="G33" s="77"/>
      <c r="H33" s="77">
        <f t="shared" ref="H33:H38" si="23">$H$39*$A33/1000</f>
        <v>296.8</v>
      </c>
      <c r="I33" s="77"/>
      <c r="J33" s="77">
        <f t="shared" ref="J33:J37" si="24">$J$39*$A33/1000</f>
        <v>388</v>
      </c>
      <c r="K33" s="77"/>
      <c r="L33" s="77">
        <f t="shared" ref="L33:L38" si="25">$L$39*$A33/1000</f>
        <v>300.8</v>
      </c>
      <c r="M33" s="77"/>
      <c r="N33" s="95">
        <f t="shared" ref="N33:N37" si="26">$N$39*$A33/1000</f>
        <v>378</v>
      </c>
      <c r="O33" s="77"/>
      <c r="P33" s="77"/>
      <c r="Q33" s="77"/>
      <c r="R33" s="116">
        <f t="shared" ref="R33:R37" si="27">$R$39*$A33/1000</f>
        <v>501.6</v>
      </c>
      <c r="S33" s="77"/>
      <c r="T33" s="117">
        <f t="shared" ref="T33:T37" si="28">$T$39*$A33/1000</f>
        <v>379.2</v>
      </c>
      <c r="U33" s="88"/>
      <c r="V33" s="116">
        <f t="shared" ref="V33:V37" si="29">$V$39*$A33/1000</f>
        <v>456.4</v>
      </c>
      <c r="W33" s="88"/>
    </row>
    <row r="34" spans="1:23" x14ac:dyDescent="0.2">
      <c r="A34" s="52">
        <v>500</v>
      </c>
      <c r="B34" s="77">
        <f t="shared" si="20"/>
        <v>171.5</v>
      </c>
      <c r="C34" s="77"/>
      <c r="D34" s="77">
        <f t="shared" si="21"/>
        <v>268</v>
      </c>
      <c r="E34" s="77"/>
      <c r="F34" s="77">
        <f t="shared" si="22"/>
        <v>275</v>
      </c>
      <c r="G34" s="77"/>
      <c r="H34" s="77">
        <f t="shared" si="23"/>
        <v>371</v>
      </c>
      <c r="I34" s="77"/>
      <c r="J34" s="77">
        <f t="shared" si="24"/>
        <v>485</v>
      </c>
      <c r="K34" s="77"/>
      <c r="L34" s="77">
        <f t="shared" si="25"/>
        <v>376</v>
      </c>
      <c r="M34" s="77"/>
      <c r="N34" s="95">
        <f t="shared" si="26"/>
        <v>472.5</v>
      </c>
      <c r="O34" s="77"/>
      <c r="P34" s="77"/>
      <c r="Q34" s="77"/>
      <c r="R34" s="116">
        <f t="shared" si="27"/>
        <v>627</v>
      </c>
      <c r="S34" s="77"/>
      <c r="T34" s="117">
        <f t="shared" si="28"/>
        <v>474</v>
      </c>
      <c r="U34" s="88"/>
      <c r="V34" s="116">
        <f t="shared" si="29"/>
        <v>570.5</v>
      </c>
      <c r="W34" s="88"/>
    </row>
    <row r="35" spans="1:23" x14ac:dyDescent="0.2">
      <c r="A35" s="52">
        <v>600</v>
      </c>
      <c r="B35" s="77">
        <f t="shared" si="20"/>
        <v>205.8</v>
      </c>
      <c r="C35" s="77"/>
      <c r="D35" s="77">
        <f t="shared" si="21"/>
        <v>321.60000000000002</v>
      </c>
      <c r="E35" s="77"/>
      <c r="F35" s="77">
        <f t="shared" si="22"/>
        <v>330</v>
      </c>
      <c r="G35" s="77"/>
      <c r="H35" s="77">
        <f t="shared" si="23"/>
        <v>445.2</v>
      </c>
      <c r="I35" s="77"/>
      <c r="J35" s="77">
        <f t="shared" si="24"/>
        <v>582</v>
      </c>
      <c r="K35" s="77"/>
      <c r="L35" s="77">
        <f t="shared" si="25"/>
        <v>451.2</v>
      </c>
      <c r="M35" s="77"/>
      <c r="N35" s="95">
        <f t="shared" si="26"/>
        <v>567</v>
      </c>
      <c r="O35" s="77"/>
      <c r="P35" s="77"/>
      <c r="Q35" s="77"/>
      <c r="R35" s="116">
        <f t="shared" si="27"/>
        <v>752.4</v>
      </c>
      <c r="S35" s="77"/>
      <c r="T35" s="117">
        <f t="shared" si="28"/>
        <v>568.79999999999995</v>
      </c>
      <c r="U35" s="88"/>
      <c r="V35" s="116">
        <f t="shared" si="29"/>
        <v>684.6</v>
      </c>
      <c r="W35" s="88"/>
    </row>
    <row r="36" spans="1:23" x14ac:dyDescent="0.2">
      <c r="A36" s="52">
        <v>700</v>
      </c>
      <c r="B36" s="77">
        <f t="shared" si="20"/>
        <v>240.1</v>
      </c>
      <c r="C36" s="77"/>
      <c r="D36" s="77">
        <f t="shared" si="21"/>
        <v>375.2</v>
      </c>
      <c r="E36" s="77"/>
      <c r="F36" s="77">
        <f t="shared" si="22"/>
        <v>385</v>
      </c>
      <c r="G36" s="77"/>
      <c r="H36" s="77">
        <f t="shared" si="23"/>
        <v>519.4</v>
      </c>
      <c r="I36" s="77"/>
      <c r="J36" s="77">
        <f t="shared" si="24"/>
        <v>679</v>
      </c>
      <c r="K36" s="77"/>
      <c r="L36" s="77">
        <f t="shared" si="25"/>
        <v>526.4</v>
      </c>
      <c r="M36" s="77"/>
      <c r="N36" s="95">
        <f t="shared" si="26"/>
        <v>661.5</v>
      </c>
      <c r="O36" s="77"/>
      <c r="P36" s="77"/>
      <c r="Q36" s="77"/>
      <c r="R36" s="116">
        <f t="shared" si="27"/>
        <v>877.8</v>
      </c>
      <c r="S36" s="77"/>
      <c r="T36" s="117">
        <f t="shared" si="28"/>
        <v>663.6</v>
      </c>
      <c r="U36" s="88"/>
      <c r="V36" s="116">
        <f t="shared" si="29"/>
        <v>798.7</v>
      </c>
      <c r="W36" s="88"/>
    </row>
    <row r="37" spans="1:23" x14ac:dyDescent="0.2">
      <c r="A37" s="52">
        <v>800</v>
      </c>
      <c r="B37" s="77">
        <f t="shared" si="20"/>
        <v>274.39999999999998</v>
      </c>
      <c r="C37" s="77"/>
      <c r="D37" s="77">
        <f t="shared" si="21"/>
        <v>428.8</v>
      </c>
      <c r="E37" s="77"/>
      <c r="F37" s="77">
        <f t="shared" si="22"/>
        <v>440</v>
      </c>
      <c r="G37" s="77"/>
      <c r="H37" s="77">
        <f t="shared" si="23"/>
        <v>593.6</v>
      </c>
      <c r="I37" s="77"/>
      <c r="J37" s="77">
        <f t="shared" si="24"/>
        <v>776</v>
      </c>
      <c r="K37" s="77"/>
      <c r="L37" s="77">
        <f t="shared" si="25"/>
        <v>601.6</v>
      </c>
      <c r="M37" s="77"/>
      <c r="N37" s="95">
        <f t="shared" si="26"/>
        <v>756</v>
      </c>
      <c r="O37" s="77"/>
      <c r="P37" s="77"/>
      <c r="Q37" s="77"/>
      <c r="R37" s="116">
        <f t="shared" si="27"/>
        <v>1003.2</v>
      </c>
      <c r="S37" s="77"/>
      <c r="T37" s="117">
        <f t="shared" si="28"/>
        <v>758.4</v>
      </c>
      <c r="U37" s="88"/>
      <c r="V37" s="116">
        <f t="shared" si="29"/>
        <v>912.8</v>
      </c>
      <c r="W37" s="88"/>
    </row>
    <row r="38" spans="1:23" x14ac:dyDescent="0.2">
      <c r="A38" s="52">
        <v>900</v>
      </c>
      <c r="B38" s="77">
        <f t="shared" si="20"/>
        <v>308.7</v>
      </c>
      <c r="C38" s="77"/>
      <c r="D38" s="77">
        <f t="shared" si="21"/>
        <v>482.4</v>
      </c>
      <c r="E38" s="77"/>
      <c r="F38" s="77">
        <f t="shared" si="22"/>
        <v>495</v>
      </c>
      <c r="G38" s="77"/>
      <c r="H38" s="77">
        <f t="shared" si="23"/>
        <v>667.8</v>
      </c>
      <c r="I38" s="77"/>
      <c r="J38" s="77">
        <f>$J$39*$A38/1000</f>
        <v>873</v>
      </c>
      <c r="K38" s="77"/>
      <c r="L38" s="77">
        <f t="shared" si="25"/>
        <v>676.8</v>
      </c>
      <c r="M38" s="77"/>
      <c r="N38" s="95">
        <f>$N$39*$A38/1000</f>
        <v>850.5</v>
      </c>
      <c r="O38" s="103"/>
      <c r="P38" s="103"/>
      <c r="Q38" s="103"/>
      <c r="R38" s="116">
        <f>$R$39*$A38/1000</f>
        <v>1128.5999999999999</v>
      </c>
      <c r="S38" s="103"/>
      <c r="T38" s="117">
        <f>$T$39*$A38/1000</f>
        <v>853.2</v>
      </c>
      <c r="U38" s="104"/>
      <c r="V38" s="116">
        <f>$V$39*$A38/1000</f>
        <v>1026.9000000000001</v>
      </c>
      <c r="W38" s="103"/>
    </row>
    <row r="39" spans="1:23" x14ac:dyDescent="0.2">
      <c r="A39" s="52">
        <v>1000</v>
      </c>
      <c r="B39" s="83">
        <v>343</v>
      </c>
      <c r="C39" s="87">
        <v>1.2470000000000001</v>
      </c>
      <c r="D39" s="83">
        <v>536</v>
      </c>
      <c r="E39" s="87">
        <v>1.254</v>
      </c>
      <c r="F39" s="83">
        <v>550</v>
      </c>
      <c r="G39" s="87">
        <v>1.2649999999999999</v>
      </c>
      <c r="H39" s="83">
        <v>742</v>
      </c>
      <c r="I39" s="87">
        <v>1.2789999999999999</v>
      </c>
      <c r="J39" s="83">
        <v>970</v>
      </c>
      <c r="K39" s="87">
        <v>1.2929999999999999</v>
      </c>
      <c r="L39" s="83">
        <v>752</v>
      </c>
      <c r="M39" s="87">
        <v>1.2989999999999999</v>
      </c>
      <c r="N39" s="114">
        <v>945</v>
      </c>
      <c r="O39" s="106">
        <v>1.3049999999999999</v>
      </c>
      <c r="P39" s="106"/>
      <c r="Q39" s="106"/>
      <c r="R39" s="114">
        <v>1254</v>
      </c>
      <c r="S39" s="106">
        <v>1.3</v>
      </c>
      <c r="T39" s="107">
        <v>948</v>
      </c>
      <c r="U39" s="107">
        <v>1.2949999999999999</v>
      </c>
      <c r="V39" s="107">
        <v>1141</v>
      </c>
      <c r="W39" s="107">
        <v>1.2989999999999999</v>
      </c>
    </row>
    <row r="40" spans="1:23" x14ac:dyDescent="0.2">
      <c r="A40" s="52">
        <v>1100</v>
      </c>
      <c r="B40" s="77">
        <f>$B$39*$A40/1000</f>
        <v>377.3</v>
      </c>
      <c r="C40" s="77"/>
      <c r="D40" s="77">
        <f>$D$39*$A40/1000</f>
        <v>589.6</v>
      </c>
      <c r="E40" s="77"/>
      <c r="F40" s="77">
        <f>$F$39*$A40/1000</f>
        <v>605</v>
      </c>
      <c r="G40" s="77"/>
      <c r="H40" s="77">
        <f>$H$39*$A40/1000</f>
        <v>816.2</v>
      </c>
      <c r="I40" s="77"/>
      <c r="J40" s="77">
        <f>$J$39*$A40/1000</f>
        <v>1067</v>
      </c>
      <c r="K40" s="77"/>
      <c r="L40" s="77">
        <f>$L$39*$A40/1000</f>
        <v>827.2</v>
      </c>
      <c r="M40" s="77"/>
      <c r="N40" s="116">
        <f>$N$39*$A40/1000</f>
        <v>1039.5</v>
      </c>
      <c r="O40" s="95"/>
      <c r="P40" s="95"/>
      <c r="Q40" s="95"/>
      <c r="R40" s="95">
        <f>$R$39*$A40/1000</f>
        <v>1379.4</v>
      </c>
      <c r="S40" s="95"/>
      <c r="T40" s="95">
        <f>$T$39*$A40/1000</f>
        <v>1042.8</v>
      </c>
      <c r="U40" s="95"/>
      <c r="V40" s="95">
        <f>$V$39*$A40/1000</f>
        <v>1255.0999999999999</v>
      </c>
      <c r="W40" s="95"/>
    </row>
    <row r="41" spans="1:23" x14ac:dyDescent="0.2">
      <c r="A41" s="52">
        <v>1200</v>
      </c>
      <c r="B41" s="77">
        <f t="shared" ref="B41:B51" si="30">$B$39*$A41/1000</f>
        <v>411.6</v>
      </c>
      <c r="C41" s="77"/>
      <c r="D41" s="77">
        <f t="shared" ref="D41:D51" si="31">$D$39*$A41/1000</f>
        <v>643.20000000000005</v>
      </c>
      <c r="E41" s="77"/>
      <c r="F41" s="77">
        <f t="shared" ref="F41:F51" si="32">$F$39*$A41/1000</f>
        <v>660</v>
      </c>
      <c r="G41" s="77"/>
      <c r="H41" s="77">
        <f t="shared" ref="H41:H51" si="33">$H$39*$A41/1000</f>
        <v>890.4</v>
      </c>
      <c r="I41" s="77"/>
      <c r="J41" s="77">
        <f t="shared" ref="J41:J51" si="34">$J$39*$A41/1000</f>
        <v>1164</v>
      </c>
      <c r="K41" s="77"/>
      <c r="L41" s="77">
        <f t="shared" ref="L41:L51" si="35">$L$39*$A41/1000</f>
        <v>902.4</v>
      </c>
      <c r="M41" s="77"/>
      <c r="N41" s="116">
        <f t="shared" ref="N41:N51" si="36">$N$39*$A41/1000</f>
        <v>1134</v>
      </c>
      <c r="O41" s="105"/>
      <c r="P41" s="105"/>
      <c r="Q41" s="105"/>
      <c r="R41" s="95">
        <f t="shared" ref="R41:R51" si="37">$R$39*$A41/1000</f>
        <v>1504.8</v>
      </c>
      <c r="S41" s="105"/>
      <c r="T41" s="95">
        <f t="shared" ref="T41:T51" si="38">$T$39*$A41/1000</f>
        <v>1137.5999999999999</v>
      </c>
      <c r="U41" s="105"/>
      <c r="V41" s="95">
        <f t="shared" ref="V41:V51" si="39">$V$39*$A41/1000</f>
        <v>1369.2</v>
      </c>
      <c r="W41" s="105"/>
    </row>
    <row r="42" spans="1:23" x14ac:dyDescent="0.2">
      <c r="A42" s="52">
        <v>1300</v>
      </c>
      <c r="B42" s="77">
        <f t="shared" si="30"/>
        <v>445.9</v>
      </c>
      <c r="C42" s="77"/>
      <c r="D42" s="77">
        <f t="shared" si="31"/>
        <v>696.8</v>
      </c>
      <c r="E42" s="77"/>
      <c r="F42" s="77">
        <f t="shared" si="32"/>
        <v>715</v>
      </c>
      <c r="G42" s="77"/>
      <c r="H42" s="77">
        <f t="shared" si="33"/>
        <v>964.6</v>
      </c>
      <c r="I42" s="77"/>
      <c r="J42" s="77">
        <f t="shared" si="34"/>
        <v>1261</v>
      </c>
      <c r="K42" s="77"/>
      <c r="L42" s="77">
        <f t="shared" si="35"/>
        <v>977.6</v>
      </c>
      <c r="M42" s="77"/>
      <c r="N42" s="116">
        <f t="shared" si="36"/>
        <v>1228.5</v>
      </c>
      <c r="O42" s="95"/>
      <c r="P42" s="95"/>
      <c r="Q42" s="95"/>
      <c r="R42" s="95">
        <f t="shared" si="37"/>
        <v>1630.2</v>
      </c>
      <c r="S42" s="95"/>
      <c r="T42" s="95">
        <f t="shared" si="38"/>
        <v>1232.4000000000001</v>
      </c>
      <c r="U42" s="97"/>
      <c r="V42" s="95">
        <f t="shared" si="39"/>
        <v>1483.3</v>
      </c>
      <c r="W42" s="97"/>
    </row>
    <row r="43" spans="1:23" x14ac:dyDescent="0.2">
      <c r="A43" s="52">
        <v>1400</v>
      </c>
      <c r="B43" s="77">
        <f t="shared" si="30"/>
        <v>480.2</v>
      </c>
      <c r="C43" s="77"/>
      <c r="D43" s="77">
        <f t="shared" si="31"/>
        <v>750.4</v>
      </c>
      <c r="E43" s="77"/>
      <c r="F43" s="77">
        <f t="shared" si="32"/>
        <v>770</v>
      </c>
      <c r="G43" s="77"/>
      <c r="H43" s="77">
        <f t="shared" si="33"/>
        <v>1038.8</v>
      </c>
      <c r="I43" s="77"/>
      <c r="J43" s="77">
        <f t="shared" si="34"/>
        <v>1358</v>
      </c>
      <c r="K43" s="77"/>
      <c r="L43" s="77">
        <f t="shared" si="35"/>
        <v>1052.8</v>
      </c>
      <c r="M43" s="77"/>
      <c r="N43" s="116">
        <f t="shared" si="36"/>
        <v>1323</v>
      </c>
      <c r="O43" s="95"/>
      <c r="P43" s="95"/>
      <c r="Q43" s="95"/>
      <c r="R43" s="95">
        <f t="shared" si="37"/>
        <v>1755.6</v>
      </c>
      <c r="S43" s="95"/>
      <c r="T43" s="95">
        <f t="shared" si="38"/>
        <v>1327.2</v>
      </c>
      <c r="U43" s="97"/>
      <c r="V43" s="95">
        <f t="shared" si="39"/>
        <v>1597.4</v>
      </c>
      <c r="W43" s="97"/>
    </row>
    <row r="44" spans="1:23" x14ac:dyDescent="0.2">
      <c r="A44" s="52">
        <v>1500</v>
      </c>
      <c r="B44" s="77">
        <f t="shared" si="30"/>
        <v>514.5</v>
      </c>
      <c r="C44" s="77"/>
      <c r="D44" s="77">
        <f t="shared" si="31"/>
        <v>804</v>
      </c>
      <c r="E44" s="77"/>
      <c r="F44" s="77">
        <f t="shared" si="32"/>
        <v>825</v>
      </c>
      <c r="G44" s="77"/>
      <c r="H44" s="77">
        <f t="shared" si="33"/>
        <v>1113</v>
      </c>
      <c r="I44" s="77"/>
      <c r="J44" s="77">
        <f t="shared" si="34"/>
        <v>1455</v>
      </c>
      <c r="K44" s="77"/>
      <c r="L44" s="77">
        <f t="shared" si="35"/>
        <v>1128</v>
      </c>
      <c r="M44" s="77"/>
      <c r="N44" s="116">
        <f t="shared" si="36"/>
        <v>1417.5</v>
      </c>
      <c r="O44" s="95"/>
      <c r="P44" s="95"/>
      <c r="Q44" s="95"/>
      <c r="R44" s="95">
        <f t="shared" si="37"/>
        <v>1881</v>
      </c>
      <c r="S44" s="95"/>
      <c r="T44" s="95">
        <f t="shared" si="38"/>
        <v>1422</v>
      </c>
      <c r="U44" s="97"/>
      <c r="V44" s="95">
        <f t="shared" si="39"/>
        <v>1711.5</v>
      </c>
      <c r="W44" s="97"/>
    </row>
    <row r="45" spans="1:23" x14ac:dyDescent="0.2">
      <c r="A45" s="52">
        <v>1600</v>
      </c>
      <c r="B45" s="77">
        <f t="shared" si="30"/>
        <v>548.79999999999995</v>
      </c>
      <c r="C45" s="77"/>
      <c r="D45" s="77">
        <f t="shared" si="31"/>
        <v>857.6</v>
      </c>
      <c r="E45" s="77"/>
      <c r="F45" s="77">
        <f t="shared" si="32"/>
        <v>880</v>
      </c>
      <c r="G45" s="77"/>
      <c r="H45" s="77">
        <f t="shared" si="33"/>
        <v>1187.2</v>
      </c>
      <c r="I45" s="77"/>
      <c r="J45" s="77">
        <f t="shared" si="34"/>
        <v>1552</v>
      </c>
      <c r="K45" s="77"/>
      <c r="L45" s="77">
        <f t="shared" si="35"/>
        <v>1203.2</v>
      </c>
      <c r="M45" s="77"/>
      <c r="N45" s="116">
        <f t="shared" si="36"/>
        <v>1512</v>
      </c>
      <c r="O45" s="95"/>
      <c r="P45" s="95"/>
      <c r="Q45" s="95"/>
      <c r="R45" s="95">
        <f t="shared" si="37"/>
        <v>2006.4</v>
      </c>
      <c r="S45" s="95"/>
      <c r="T45" s="95">
        <f t="shared" si="38"/>
        <v>1516.8</v>
      </c>
      <c r="U45" s="97"/>
      <c r="V45" s="95">
        <f t="shared" si="39"/>
        <v>1825.6</v>
      </c>
      <c r="W45" s="97"/>
    </row>
    <row r="46" spans="1:23" x14ac:dyDescent="0.2">
      <c r="A46" s="52">
        <v>1700</v>
      </c>
      <c r="B46" s="77">
        <f t="shared" si="30"/>
        <v>583.1</v>
      </c>
      <c r="C46" s="77"/>
      <c r="D46" s="77">
        <f t="shared" si="31"/>
        <v>911.2</v>
      </c>
      <c r="E46" s="77"/>
      <c r="F46" s="77">
        <f t="shared" si="32"/>
        <v>935</v>
      </c>
      <c r="G46" s="77"/>
      <c r="H46" s="77">
        <f t="shared" si="33"/>
        <v>1261.4000000000001</v>
      </c>
      <c r="I46" s="77"/>
      <c r="J46" s="77">
        <f t="shared" si="34"/>
        <v>1649</v>
      </c>
      <c r="K46" s="77"/>
      <c r="L46" s="77">
        <f t="shared" si="35"/>
        <v>1278.4000000000001</v>
      </c>
      <c r="M46" s="77"/>
      <c r="N46" s="116">
        <f t="shared" si="36"/>
        <v>1606.5</v>
      </c>
      <c r="O46" s="95"/>
      <c r="P46" s="95"/>
      <c r="Q46" s="95"/>
      <c r="R46" s="95">
        <f t="shared" si="37"/>
        <v>2131.8000000000002</v>
      </c>
      <c r="S46" s="95"/>
      <c r="T46" s="95">
        <f t="shared" si="38"/>
        <v>1611.6</v>
      </c>
      <c r="U46" s="97"/>
      <c r="V46" s="95">
        <f t="shared" si="39"/>
        <v>1939.7</v>
      </c>
      <c r="W46" s="97"/>
    </row>
    <row r="47" spans="1:23" x14ac:dyDescent="0.2">
      <c r="A47" s="52">
        <v>1800</v>
      </c>
      <c r="B47" s="77">
        <f t="shared" si="30"/>
        <v>617.4</v>
      </c>
      <c r="C47" s="77"/>
      <c r="D47" s="77">
        <f t="shared" si="31"/>
        <v>964.8</v>
      </c>
      <c r="E47" s="77"/>
      <c r="F47" s="77">
        <f t="shared" si="32"/>
        <v>990</v>
      </c>
      <c r="G47" s="77"/>
      <c r="H47" s="77">
        <f t="shared" si="33"/>
        <v>1335.6</v>
      </c>
      <c r="I47" s="77"/>
      <c r="J47" s="77">
        <f t="shared" si="34"/>
        <v>1746</v>
      </c>
      <c r="K47" s="77"/>
      <c r="L47" s="77">
        <f t="shared" si="35"/>
        <v>1353.6</v>
      </c>
      <c r="M47" s="77"/>
      <c r="N47" s="116">
        <f t="shared" si="36"/>
        <v>1701</v>
      </c>
      <c r="O47" s="95"/>
      <c r="P47" s="95"/>
      <c r="Q47" s="95"/>
      <c r="R47" s="95">
        <f t="shared" si="37"/>
        <v>2257.1999999999998</v>
      </c>
      <c r="S47" s="95"/>
      <c r="T47" s="95">
        <f t="shared" si="38"/>
        <v>1706.4</v>
      </c>
      <c r="U47" s="97"/>
      <c r="V47" s="95">
        <f t="shared" si="39"/>
        <v>2053.8000000000002</v>
      </c>
      <c r="W47" s="97"/>
    </row>
    <row r="48" spans="1:23" x14ac:dyDescent="0.2">
      <c r="A48" s="52">
        <v>2000</v>
      </c>
      <c r="B48" s="77">
        <f t="shared" si="30"/>
        <v>686</v>
      </c>
      <c r="C48" s="77"/>
      <c r="D48" s="77">
        <f t="shared" si="31"/>
        <v>1072</v>
      </c>
      <c r="E48" s="77"/>
      <c r="F48" s="77">
        <f t="shared" si="32"/>
        <v>1100</v>
      </c>
      <c r="G48" s="77"/>
      <c r="H48" s="77">
        <f t="shared" si="33"/>
        <v>1484</v>
      </c>
      <c r="I48" s="77"/>
      <c r="J48" s="77">
        <f t="shared" si="34"/>
        <v>1940</v>
      </c>
      <c r="K48" s="77"/>
      <c r="L48" s="77">
        <f t="shared" si="35"/>
        <v>1504</v>
      </c>
      <c r="M48" s="77"/>
      <c r="N48" s="116">
        <f t="shared" si="36"/>
        <v>1890</v>
      </c>
      <c r="O48" s="95"/>
      <c r="P48" s="95"/>
      <c r="Q48" s="95"/>
      <c r="R48" s="95">
        <f t="shared" si="37"/>
        <v>2508</v>
      </c>
      <c r="S48" s="95"/>
      <c r="T48" s="95">
        <f t="shared" si="38"/>
        <v>1896</v>
      </c>
      <c r="U48" s="97"/>
      <c r="V48" s="95">
        <f t="shared" si="39"/>
        <v>2282</v>
      </c>
      <c r="W48" s="97"/>
    </row>
    <row r="49" spans="1:23" x14ac:dyDescent="0.2">
      <c r="A49" s="52">
        <v>2300</v>
      </c>
      <c r="B49" s="77">
        <f t="shared" si="30"/>
        <v>788.9</v>
      </c>
      <c r="C49" s="77"/>
      <c r="D49" s="77">
        <f t="shared" si="31"/>
        <v>1232.8</v>
      </c>
      <c r="E49" s="77"/>
      <c r="F49" s="77">
        <f t="shared" si="32"/>
        <v>1265</v>
      </c>
      <c r="G49" s="77"/>
      <c r="H49" s="77">
        <f t="shared" si="33"/>
        <v>1706.6</v>
      </c>
      <c r="I49" s="77"/>
      <c r="J49" s="77">
        <f t="shared" si="34"/>
        <v>2231</v>
      </c>
      <c r="K49" s="77"/>
      <c r="L49" s="77">
        <f t="shared" si="35"/>
        <v>1729.6</v>
      </c>
      <c r="M49" s="77"/>
      <c r="N49" s="116">
        <f t="shared" si="36"/>
        <v>2173.5</v>
      </c>
      <c r="O49" s="95"/>
      <c r="P49" s="95"/>
      <c r="Q49" s="95"/>
      <c r="R49" s="95">
        <f t="shared" si="37"/>
        <v>2884.2</v>
      </c>
      <c r="S49" s="95"/>
      <c r="T49" s="95">
        <f t="shared" si="38"/>
        <v>2180.4</v>
      </c>
      <c r="U49" s="97"/>
      <c r="V49" s="95">
        <f t="shared" si="39"/>
        <v>2624.3</v>
      </c>
      <c r="W49" s="97"/>
    </row>
    <row r="50" spans="1:23" x14ac:dyDescent="0.2">
      <c r="A50" s="52">
        <v>2600</v>
      </c>
      <c r="B50" s="77">
        <f t="shared" si="30"/>
        <v>891.8</v>
      </c>
      <c r="C50" s="77"/>
      <c r="D50" s="77">
        <f t="shared" si="31"/>
        <v>1393.6</v>
      </c>
      <c r="E50" s="77"/>
      <c r="F50" s="77">
        <f t="shared" si="32"/>
        <v>1430</v>
      </c>
      <c r="G50" s="77"/>
      <c r="H50" s="77">
        <f t="shared" si="33"/>
        <v>1929.2</v>
      </c>
      <c r="I50" s="77"/>
      <c r="J50" s="77">
        <f t="shared" si="34"/>
        <v>2522</v>
      </c>
      <c r="K50" s="77"/>
      <c r="L50" s="77">
        <f t="shared" si="35"/>
        <v>1955.2</v>
      </c>
      <c r="M50" s="77"/>
      <c r="N50" s="116">
        <f t="shared" si="36"/>
        <v>2457</v>
      </c>
      <c r="O50" s="95"/>
      <c r="P50" s="95"/>
      <c r="Q50" s="95"/>
      <c r="R50" s="95">
        <f t="shared" si="37"/>
        <v>3260.4</v>
      </c>
      <c r="S50" s="95"/>
      <c r="T50" s="95">
        <f t="shared" si="38"/>
        <v>2464.8000000000002</v>
      </c>
      <c r="U50" s="97"/>
      <c r="V50" s="95">
        <f t="shared" si="39"/>
        <v>2966.6</v>
      </c>
      <c r="W50" s="97"/>
    </row>
    <row r="51" spans="1:23" x14ac:dyDescent="0.2">
      <c r="A51" s="52">
        <v>3000</v>
      </c>
      <c r="B51" s="77">
        <f t="shared" si="30"/>
        <v>1029</v>
      </c>
      <c r="C51" s="77"/>
      <c r="D51" s="77">
        <f t="shared" si="31"/>
        <v>1608</v>
      </c>
      <c r="E51" s="77"/>
      <c r="F51" s="77">
        <f t="shared" si="32"/>
        <v>1650</v>
      </c>
      <c r="G51" s="77"/>
      <c r="H51" s="77">
        <f t="shared" si="33"/>
        <v>2226</v>
      </c>
      <c r="I51" s="77"/>
      <c r="J51" s="77">
        <f t="shared" si="34"/>
        <v>2910</v>
      </c>
      <c r="K51" s="77"/>
      <c r="L51" s="77">
        <f t="shared" si="35"/>
        <v>2256</v>
      </c>
      <c r="M51" s="77"/>
      <c r="N51" s="116">
        <f t="shared" si="36"/>
        <v>2835</v>
      </c>
      <c r="O51" s="95"/>
      <c r="P51" s="95"/>
      <c r="Q51" s="95"/>
      <c r="R51" s="95">
        <f t="shared" si="37"/>
        <v>3762</v>
      </c>
      <c r="S51" s="95"/>
      <c r="T51" s="95">
        <f t="shared" si="38"/>
        <v>2844</v>
      </c>
      <c r="U51" s="97"/>
      <c r="V51" s="95">
        <f t="shared" si="39"/>
        <v>3423</v>
      </c>
      <c r="W51" s="97"/>
    </row>
    <row r="52" spans="1:23" x14ac:dyDescent="0.2"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71"/>
      <c r="O52" s="71"/>
      <c r="P52" s="71"/>
      <c r="Q52" s="71"/>
      <c r="R52" s="71"/>
      <c r="S52" s="71"/>
      <c r="T52" s="70"/>
      <c r="U52" s="70"/>
      <c r="V52" s="70"/>
      <c r="W52" s="70"/>
    </row>
    <row r="53" spans="1:23" ht="20.25" x14ac:dyDescent="0.3">
      <c r="A53" s="139" t="s">
        <v>34</v>
      </c>
      <c r="B53" s="140"/>
      <c r="C53" s="140"/>
      <c r="D53" s="140"/>
      <c r="E53" s="140"/>
      <c r="F53" s="140"/>
      <c r="G53" s="140"/>
      <c r="H53" s="140"/>
      <c r="I53" s="140"/>
      <c r="J53" s="140"/>
      <c r="K53" s="140"/>
      <c r="L53" s="140"/>
      <c r="M53" s="140"/>
      <c r="N53" s="135"/>
      <c r="O53" s="135"/>
      <c r="P53" s="135"/>
      <c r="Q53" s="135"/>
      <c r="R53" s="135"/>
      <c r="S53" s="135"/>
      <c r="T53" s="135"/>
      <c r="U53" s="135"/>
      <c r="V53" s="135"/>
      <c r="W53" s="136"/>
    </row>
    <row r="54" spans="1:23" x14ac:dyDescent="0.2">
      <c r="A54" s="73"/>
      <c r="B54" s="137" t="s">
        <v>47</v>
      </c>
      <c r="C54" s="152"/>
      <c r="D54" s="137" t="s">
        <v>48</v>
      </c>
      <c r="E54" s="152"/>
      <c r="F54" s="137" t="s">
        <v>49</v>
      </c>
      <c r="G54" s="152"/>
      <c r="H54" s="137" t="s">
        <v>50</v>
      </c>
      <c r="I54" s="152"/>
      <c r="J54" s="148" t="s">
        <v>55</v>
      </c>
      <c r="K54" s="153"/>
      <c r="L54" s="138" t="s">
        <v>51</v>
      </c>
      <c r="M54" s="152"/>
      <c r="N54" s="148" t="s">
        <v>52</v>
      </c>
      <c r="O54" s="149"/>
      <c r="P54" s="132"/>
      <c r="Q54" s="132"/>
      <c r="R54" s="148" t="s">
        <v>56</v>
      </c>
      <c r="S54" s="154"/>
      <c r="T54" s="150" t="s">
        <v>53</v>
      </c>
      <c r="U54" s="149"/>
      <c r="V54" s="138" t="s">
        <v>54</v>
      </c>
      <c r="W54" s="151"/>
    </row>
    <row r="55" spans="1:23" x14ac:dyDescent="0.2">
      <c r="A55" s="74" t="s">
        <v>31</v>
      </c>
      <c r="B55" s="75" t="s">
        <v>45</v>
      </c>
      <c r="C55" s="75" t="s">
        <v>46</v>
      </c>
      <c r="D55" s="75" t="s">
        <v>45</v>
      </c>
      <c r="E55" s="75" t="s">
        <v>46</v>
      </c>
      <c r="F55" s="75" t="s">
        <v>45</v>
      </c>
      <c r="G55" s="75" t="s">
        <v>46</v>
      </c>
      <c r="H55" s="75" t="s">
        <v>45</v>
      </c>
      <c r="I55" s="75" t="s">
        <v>46</v>
      </c>
      <c r="J55" s="75"/>
      <c r="K55" s="75"/>
      <c r="L55" s="75" t="s">
        <v>45</v>
      </c>
      <c r="M55" s="75" t="s">
        <v>46</v>
      </c>
      <c r="N55" s="75" t="s">
        <v>45</v>
      </c>
      <c r="O55" s="75" t="s">
        <v>46</v>
      </c>
      <c r="P55" s="75"/>
      <c r="Q55" s="75"/>
      <c r="R55" s="75"/>
      <c r="S55" s="75"/>
      <c r="T55" s="75" t="s">
        <v>45</v>
      </c>
      <c r="U55" s="75" t="s">
        <v>46</v>
      </c>
      <c r="V55" s="75" t="s">
        <v>45</v>
      </c>
      <c r="W55" s="75" t="s">
        <v>46</v>
      </c>
    </row>
    <row r="56" spans="1:23" x14ac:dyDescent="0.2">
      <c r="A56" s="51">
        <v>400</v>
      </c>
      <c r="B56" s="77">
        <f t="shared" ref="B56:B61" si="40">$B$62*$A56/1000</f>
        <v>168</v>
      </c>
      <c r="C56" s="77"/>
      <c r="D56" s="77">
        <f t="shared" ref="D56:D61" si="41">$D$62*$A56/1000</f>
        <v>272.39999999999998</v>
      </c>
      <c r="E56" s="77"/>
      <c r="F56" s="77">
        <f t="shared" ref="F56:F61" si="42">$F$62*$A56/1000</f>
        <v>269.2</v>
      </c>
      <c r="G56" s="77"/>
      <c r="H56" s="77">
        <f t="shared" ref="H56:H61" si="43">$H$62*$A56/1000</f>
        <v>373.6</v>
      </c>
      <c r="I56" s="77"/>
      <c r="J56" s="77">
        <f t="shared" ref="J56:J60" si="44">$J$62*$A56/1000</f>
        <v>481.2</v>
      </c>
      <c r="K56" s="77"/>
      <c r="L56" s="77">
        <f t="shared" ref="L56:L61" si="45">$L$62*$A56/1000</f>
        <v>368.4</v>
      </c>
      <c r="M56" s="77"/>
      <c r="N56" s="95">
        <f t="shared" ref="N56:N60" si="46">$N$62*$A56/1000</f>
        <v>472.8</v>
      </c>
      <c r="O56" s="77"/>
      <c r="P56" s="77"/>
      <c r="Q56" s="77"/>
      <c r="R56" s="116">
        <f t="shared" ref="R56:R60" si="47">$R$62*$A56/1000</f>
        <v>620.79999999999995</v>
      </c>
      <c r="S56" s="77"/>
      <c r="T56" s="117">
        <f t="shared" ref="T56:T60" si="48">$T$62*$A56/1000</f>
        <v>464</v>
      </c>
      <c r="U56" s="88"/>
      <c r="V56" s="116">
        <f t="shared" ref="V56:V60" si="49">$V$62*$A56/1000</f>
        <v>568.4</v>
      </c>
      <c r="W56" s="88"/>
    </row>
    <row r="57" spans="1:23" x14ac:dyDescent="0.2">
      <c r="A57" s="52">
        <v>500</v>
      </c>
      <c r="B57" s="77">
        <f t="shared" si="40"/>
        <v>210</v>
      </c>
      <c r="C57" s="77"/>
      <c r="D57" s="77">
        <f t="shared" si="41"/>
        <v>340.5</v>
      </c>
      <c r="E57" s="77"/>
      <c r="F57" s="77">
        <f t="shared" si="42"/>
        <v>336.5</v>
      </c>
      <c r="G57" s="77"/>
      <c r="H57" s="77">
        <f t="shared" si="43"/>
        <v>467</v>
      </c>
      <c r="I57" s="77"/>
      <c r="J57" s="77">
        <f t="shared" si="44"/>
        <v>601.5</v>
      </c>
      <c r="K57" s="77"/>
      <c r="L57" s="77">
        <f t="shared" si="45"/>
        <v>460.5</v>
      </c>
      <c r="M57" s="77"/>
      <c r="N57" s="95">
        <f t="shared" si="46"/>
        <v>591</v>
      </c>
      <c r="O57" s="77"/>
      <c r="P57" s="77"/>
      <c r="Q57" s="77"/>
      <c r="R57" s="116">
        <f t="shared" si="47"/>
        <v>776</v>
      </c>
      <c r="S57" s="77"/>
      <c r="T57" s="117">
        <f t="shared" si="48"/>
        <v>580</v>
      </c>
      <c r="U57" s="88"/>
      <c r="V57" s="116">
        <f t="shared" si="49"/>
        <v>710.5</v>
      </c>
      <c r="W57" s="88"/>
    </row>
    <row r="58" spans="1:23" x14ac:dyDescent="0.2">
      <c r="A58" s="52">
        <v>600</v>
      </c>
      <c r="B58" s="77">
        <f t="shared" si="40"/>
        <v>252</v>
      </c>
      <c r="C58" s="77"/>
      <c r="D58" s="77">
        <f t="shared" si="41"/>
        <v>408.6</v>
      </c>
      <c r="E58" s="77"/>
      <c r="F58" s="77">
        <f t="shared" si="42"/>
        <v>403.8</v>
      </c>
      <c r="G58" s="77"/>
      <c r="H58" s="77">
        <f t="shared" si="43"/>
        <v>560.4</v>
      </c>
      <c r="I58" s="77"/>
      <c r="J58" s="77">
        <f t="shared" si="44"/>
        <v>721.8</v>
      </c>
      <c r="K58" s="77"/>
      <c r="L58" s="77">
        <f t="shared" si="45"/>
        <v>552.6</v>
      </c>
      <c r="M58" s="77"/>
      <c r="N58" s="95">
        <f t="shared" si="46"/>
        <v>709.2</v>
      </c>
      <c r="O58" s="77"/>
      <c r="P58" s="77"/>
      <c r="Q58" s="77"/>
      <c r="R58" s="116">
        <f t="shared" si="47"/>
        <v>931.2</v>
      </c>
      <c r="S58" s="77"/>
      <c r="T58" s="117">
        <f t="shared" si="48"/>
        <v>696</v>
      </c>
      <c r="U58" s="88"/>
      <c r="V58" s="116">
        <f t="shared" si="49"/>
        <v>852.6</v>
      </c>
      <c r="W58" s="88"/>
    </row>
    <row r="59" spans="1:23" x14ac:dyDescent="0.2">
      <c r="A59" s="52">
        <v>700</v>
      </c>
      <c r="B59" s="77">
        <f t="shared" si="40"/>
        <v>294</v>
      </c>
      <c r="C59" s="77"/>
      <c r="D59" s="77">
        <f t="shared" si="41"/>
        <v>476.7</v>
      </c>
      <c r="E59" s="77"/>
      <c r="F59" s="77">
        <f t="shared" si="42"/>
        <v>471.1</v>
      </c>
      <c r="G59" s="77"/>
      <c r="H59" s="77">
        <f t="shared" si="43"/>
        <v>653.79999999999995</v>
      </c>
      <c r="I59" s="77"/>
      <c r="J59" s="77">
        <f t="shared" si="44"/>
        <v>842.1</v>
      </c>
      <c r="K59" s="77"/>
      <c r="L59" s="77">
        <f t="shared" si="45"/>
        <v>644.70000000000005</v>
      </c>
      <c r="M59" s="77"/>
      <c r="N59" s="95">
        <f t="shared" si="46"/>
        <v>827.4</v>
      </c>
      <c r="O59" s="77"/>
      <c r="P59" s="77"/>
      <c r="Q59" s="77"/>
      <c r="R59" s="116">
        <f t="shared" si="47"/>
        <v>1086.4000000000001</v>
      </c>
      <c r="S59" s="77"/>
      <c r="T59" s="117">
        <f t="shared" si="48"/>
        <v>812</v>
      </c>
      <c r="U59" s="88"/>
      <c r="V59" s="116">
        <f t="shared" si="49"/>
        <v>994.7</v>
      </c>
      <c r="W59" s="88"/>
    </row>
    <row r="60" spans="1:23" x14ac:dyDescent="0.2">
      <c r="A60" s="52">
        <v>800</v>
      </c>
      <c r="B60" s="77">
        <f t="shared" si="40"/>
        <v>336</v>
      </c>
      <c r="C60" s="77"/>
      <c r="D60" s="77">
        <f t="shared" si="41"/>
        <v>544.79999999999995</v>
      </c>
      <c r="E60" s="77"/>
      <c r="F60" s="77">
        <f t="shared" si="42"/>
        <v>538.4</v>
      </c>
      <c r="G60" s="77"/>
      <c r="H60" s="77">
        <f t="shared" si="43"/>
        <v>747.2</v>
      </c>
      <c r="I60" s="77"/>
      <c r="J60" s="77">
        <f t="shared" si="44"/>
        <v>962.4</v>
      </c>
      <c r="K60" s="77"/>
      <c r="L60" s="77">
        <f t="shared" si="45"/>
        <v>736.8</v>
      </c>
      <c r="M60" s="77"/>
      <c r="N60" s="95">
        <f t="shared" si="46"/>
        <v>945.6</v>
      </c>
      <c r="O60" s="77"/>
      <c r="P60" s="77"/>
      <c r="Q60" s="77"/>
      <c r="R60" s="116">
        <f t="shared" si="47"/>
        <v>1241.5999999999999</v>
      </c>
      <c r="S60" s="77"/>
      <c r="T60" s="117">
        <f t="shared" si="48"/>
        <v>928</v>
      </c>
      <c r="U60" s="88"/>
      <c r="V60" s="116">
        <f t="shared" si="49"/>
        <v>1136.8</v>
      </c>
      <c r="W60" s="88"/>
    </row>
    <row r="61" spans="1:23" x14ac:dyDescent="0.2">
      <c r="A61" s="52">
        <v>900</v>
      </c>
      <c r="B61" s="77">
        <f t="shared" si="40"/>
        <v>378</v>
      </c>
      <c r="C61" s="77"/>
      <c r="D61" s="77">
        <f t="shared" si="41"/>
        <v>612.9</v>
      </c>
      <c r="E61" s="77"/>
      <c r="F61" s="77">
        <f t="shared" si="42"/>
        <v>605.70000000000005</v>
      </c>
      <c r="G61" s="77"/>
      <c r="H61" s="77">
        <f t="shared" si="43"/>
        <v>840.6</v>
      </c>
      <c r="I61" s="77"/>
      <c r="J61" s="77">
        <f>$J$62*$A61/1000</f>
        <v>1082.7</v>
      </c>
      <c r="K61" s="77"/>
      <c r="L61" s="77">
        <f t="shared" si="45"/>
        <v>828.9</v>
      </c>
      <c r="M61" s="77"/>
      <c r="N61" s="95">
        <f>$N$62*$A61/1000</f>
        <v>1063.8</v>
      </c>
      <c r="O61" s="103"/>
      <c r="P61" s="103"/>
      <c r="Q61" s="103"/>
      <c r="R61" s="116">
        <f>$R$62*$A61/1000</f>
        <v>1396.8</v>
      </c>
      <c r="S61" s="103"/>
      <c r="T61" s="117">
        <f>$T$62*$A61/1000</f>
        <v>1044</v>
      </c>
      <c r="U61" s="104"/>
      <c r="V61" s="116">
        <f>$V$62*$A61/1000</f>
        <v>1278.9000000000001</v>
      </c>
      <c r="W61" s="103"/>
    </row>
    <row r="62" spans="1:23" x14ac:dyDescent="0.2">
      <c r="A62" s="52">
        <v>1000</v>
      </c>
      <c r="B62" s="83">
        <v>420</v>
      </c>
      <c r="C62" s="87">
        <v>1.2470000000000001</v>
      </c>
      <c r="D62" s="83">
        <v>681</v>
      </c>
      <c r="E62" s="87">
        <v>1.254</v>
      </c>
      <c r="F62" s="83">
        <v>673</v>
      </c>
      <c r="G62" s="87">
        <v>1.2649999999999999</v>
      </c>
      <c r="H62" s="83">
        <v>934</v>
      </c>
      <c r="I62" s="87">
        <v>1.2789999999999999</v>
      </c>
      <c r="J62" s="83">
        <v>1203</v>
      </c>
      <c r="K62" s="87">
        <v>1.2929999999999999</v>
      </c>
      <c r="L62" s="83">
        <v>921</v>
      </c>
      <c r="M62" s="87">
        <v>1.2989999999999999</v>
      </c>
      <c r="N62" s="114">
        <v>1182</v>
      </c>
      <c r="O62" s="106">
        <v>1.3049999999999999</v>
      </c>
      <c r="P62" s="106"/>
      <c r="Q62" s="106"/>
      <c r="R62" s="114">
        <v>1552</v>
      </c>
      <c r="S62" s="106">
        <v>1.3</v>
      </c>
      <c r="T62" s="107">
        <v>1160</v>
      </c>
      <c r="U62" s="108">
        <v>1.2949999999999999</v>
      </c>
      <c r="V62" s="108">
        <v>1421</v>
      </c>
      <c r="W62" s="108">
        <v>1.2989999999999999</v>
      </c>
    </row>
    <row r="63" spans="1:23" x14ac:dyDescent="0.2">
      <c r="A63" s="52">
        <v>1100</v>
      </c>
      <c r="B63" s="77">
        <f>$B$62*$A63/1000</f>
        <v>462</v>
      </c>
      <c r="C63" s="77"/>
      <c r="D63" s="77">
        <f>$D$62*$A63/1000</f>
        <v>749.1</v>
      </c>
      <c r="E63" s="77"/>
      <c r="F63" s="77">
        <f>$F$62*$A63/1000</f>
        <v>740.3</v>
      </c>
      <c r="G63" s="77"/>
      <c r="H63" s="77">
        <f>$H$62*$A63/1000</f>
        <v>1027.4000000000001</v>
      </c>
      <c r="I63" s="77"/>
      <c r="J63" s="77">
        <f>$J$62*$A63/1000</f>
        <v>1323.3</v>
      </c>
      <c r="K63" s="77"/>
      <c r="L63" s="77">
        <f>$L$62*$A63/1000</f>
        <v>1013.1</v>
      </c>
      <c r="M63" s="77"/>
      <c r="N63" s="116">
        <f>$N$62*$A63/1000</f>
        <v>1300.2</v>
      </c>
      <c r="O63" s="95"/>
      <c r="P63" s="95"/>
      <c r="Q63" s="95"/>
      <c r="R63" s="95">
        <f>$R$62*$A63/1000</f>
        <v>1707.2</v>
      </c>
      <c r="S63" s="95"/>
      <c r="T63" s="95">
        <f>$T$62*$A63/1000</f>
        <v>1276</v>
      </c>
      <c r="U63" s="95"/>
      <c r="V63" s="95">
        <f>$V$62*$A63/1000</f>
        <v>1563.1</v>
      </c>
      <c r="W63" s="95"/>
    </row>
    <row r="64" spans="1:23" x14ac:dyDescent="0.2">
      <c r="A64" s="52">
        <v>1200</v>
      </c>
      <c r="B64" s="77">
        <f t="shared" ref="B64:B74" si="50">$B$62*$A64/1000</f>
        <v>504</v>
      </c>
      <c r="C64" s="77"/>
      <c r="D64" s="77">
        <f t="shared" ref="D64:D74" si="51">$D$62*$A64/1000</f>
        <v>817.2</v>
      </c>
      <c r="E64" s="77"/>
      <c r="F64" s="77">
        <f t="shared" ref="F64:F74" si="52">$F$62*$A64/1000</f>
        <v>807.6</v>
      </c>
      <c r="G64" s="77"/>
      <c r="H64" s="77">
        <f t="shared" ref="H64:H74" si="53">$H$62*$A64/1000</f>
        <v>1120.8</v>
      </c>
      <c r="I64" s="77"/>
      <c r="J64" s="77">
        <f t="shared" ref="J64:J74" si="54">$J$62*$A64/1000</f>
        <v>1443.6</v>
      </c>
      <c r="K64" s="77"/>
      <c r="L64" s="77">
        <f t="shared" ref="L64:L74" si="55">$L$62*$A64/1000</f>
        <v>1105.2</v>
      </c>
      <c r="M64" s="77"/>
      <c r="N64" s="116">
        <f t="shared" ref="N64:N74" si="56">$N$62*$A64/1000</f>
        <v>1418.4</v>
      </c>
      <c r="O64" s="105"/>
      <c r="P64" s="105"/>
      <c r="Q64" s="105"/>
      <c r="R64" s="95">
        <f t="shared" ref="R64:R74" si="57">$R$62*$A64/1000</f>
        <v>1862.4</v>
      </c>
      <c r="S64" s="105"/>
      <c r="T64" s="95">
        <f t="shared" ref="T64:T74" si="58">$T$62*$A64/1000</f>
        <v>1392</v>
      </c>
      <c r="U64" s="105"/>
      <c r="V64" s="95">
        <f t="shared" ref="V64:V74" si="59">$V$62*$A64/1000</f>
        <v>1705.2</v>
      </c>
      <c r="W64" s="105"/>
    </row>
    <row r="65" spans="1:23" x14ac:dyDescent="0.2">
      <c r="A65" s="52">
        <v>1300</v>
      </c>
      <c r="B65" s="77">
        <f t="shared" si="50"/>
        <v>546</v>
      </c>
      <c r="C65" s="77"/>
      <c r="D65" s="77">
        <f t="shared" si="51"/>
        <v>885.3</v>
      </c>
      <c r="E65" s="77"/>
      <c r="F65" s="77">
        <f t="shared" si="52"/>
        <v>874.9</v>
      </c>
      <c r="G65" s="77"/>
      <c r="H65" s="77">
        <f t="shared" si="53"/>
        <v>1214.2</v>
      </c>
      <c r="I65" s="77"/>
      <c r="J65" s="77">
        <f t="shared" si="54"/>
        <v>1563.9</v>
      </c>
      <c r="K65" s="77"/>
      <c r="L65" s="77">
        <f t="shared" si="55"/>
        <v>1197.3</v>
      </c>
      <c r="M65" s="77"/>
      <c r="N65" s="116">
        <f t="shared" si="56"/>
        <v>1536.6</v>
      </c>
      <c r="O65" s="95"/>
      <c r="P65" s="95"/>
      <c r="Q65" s="95"/>
      <c r="R65" s="95">
        <f t="shared" si="57"/>
        <v>2017.6</v>
      </c>
      <c r="S65" s="95"/>
      <c r="T65" s="95">
        <f t="shared" si="58"/>
        <v>1508</v>
      </c>
      <c r="U65" s="97"/>
      <c r="V65" s="95">
        <f t="shared" si="59"/>
        <v>1847.3</v>
      </c>
      <c r="W65" s="97"/>
    </row>
    <row r="66" spans="1:23" x14ac:dyDescent="0.2">
      <c r="A66" s="52">
        <v>1400</v>
      </c>
      <c r="B66" s="77">
        <f t="shared" si="50"/>
        <v>588</v>
      </c>
      <c r="C66" s="77"/>
      <c r="D66" s="77">
        <f t="shared" si="51"/>
        <v>953.4</v>
      </c>
      <c r="E66" s="77"/>
      <c r="F66" s="77">
        <f t="shared" si="52"/>
        <v>942.2</v>
      </c>
      <c r="G66" s="77"/>
      <c r="H66" s="77">
        <f t="shared" si="53"/>
        <v>1307.5999999999999</v>
      </c>
      <c r="I66" s="77"/>
      <c r="J66" s="77">
        <f t="shared" si="54"/>
        <v>1684.2</v>
      </c>
      <c r="K66" s="77"/>
      <c r="L66" s="77">
        <f t="shared" si="55"/>
        <v>1289.4000000000001</v>
      </c>
      <c r="M66" s="77"/>
      <c r="N66" s="116">
        <f t="shared" si="56"/>
        <v>1654.8</v>
      </c>
      <c r="O66" s="95"/>
      <c r="P66" s="95"/>
      <c r="Q66" s="95"/>
      <c r="R66" s="95">
        <f t="shared" si="57"/>
        <v>2172.8000000000002</v>
      </c>
      <c r="S66" s="95"/>
      <c r="T66" s="95">
        <f t="shared" si="58"/>
        <v>1624</v>
      </c>
      <c r="U66" s="97"/>
      <c r="V66" s="95">
        <f t="shared" si="59"/>
        <v>1989.4</v>
      </c>
      <c r="W66" s="97"/>
    </row>
    <row r="67" spans="1:23" x14ac:dyDescent="0.2">
      <c r="A67" s="52">
        <v>1500</v>
      </c>
      <c r="B67" s="77">
        <f t="shared" si="50"/>
        <v>630</v>
      </c>
      <c r="C67" s="77"/>
      <c r="D67" s="77">
        <f t="shared" si="51"/>
        <v>1021.5</v>
      </c>
      <c r="E67" s="77"/>
      <c r="F67" s="77">
        <f t="shared" si="52"/>
        <v>1009.5</v>
      </c>
      <c r="G67" s="77"/>
      <c r="H67" s="77">
        <f t="shared" si="53"/>
        <v>1401</v>
      </c>
      <c r="I67" s="77"/>
      <c r="J67" s="77">
        <f t="shared" si="54"/>
        <v>1804.5</v>
      </c>
      <c r="K67" s="77"/>
      <c r="L67" s="77">
        <f t="shared" si="55"/>
        <v>1381.5</v>
      </c>
      <c r="M67" s="77"/>
      <c r="N67" s="116">
        <f t="shared" si="56"/>
        <v>1773</v>
      </c>
      <c r="O67" s="95"/>
      <c r="P67" s="95"/>
      <c r="Q67" s="95"/>
      <c r="R67" s="95">
        <f t="shared" si="57"/>
        <v>2328</v>
      </c>
      <c r="S67" s="95"/>
      <c r="T67" s="95">
        <f t="shared" si="58"/>
        <v>1740</v>
      </c>
      <c r="U67" s="97"/>
      <c r="V67" s="95">
        <f t="shared" si="59"/>
        <v>2131.5</v>
      </c>
      <c r="W67" s="97"/>
    </row>
    <row r="68" spans="1:23" x14ac:dyDescent="0.2">
      <c r="A68" s="52">
        <v>1600</v>
      </c>
      <c r="B68" s="77">
        <f t="shared" si="50"/>
        <v>672</v>
      </c>
      <c r="C68" s="77"/>
      <c r="D68" s="77">
        <f t="shared" si="51"/>
        <v>1089.5999999999999</v>
      </c>
      <c r="E68" s="77"/>
      <c r="F68" s="77">
        <f t="shared" si="52"/>
        <v>1076.8</v>
      </c>
      <c r="G68" s="77"/>
      <c r="H68" s="77">
        <f t="shared" si="53"/>
        <v>1494.4</v>
      </c>
      <c r="I68" s="77"/>
      <c r="J68" s="77">
        <f t="shared" si="54"/>
        <v>1924.8</v>
      </c>
      <c r="K68" s="77"/>
      <c r="L68" s="77">
        <f t="shared" si="55"/>
        <v>1473.6</v>
      </c>
      <c r="M68" s="77"/>
      <c r="N68" s="116">
        <f t="shared" si="56"/>
        <v>1891.2</v>
      </c>
      <c r="O68" s="95"/>
      <c r="P68" s="95"/>
      <c r="Q68" s="95"/>
      <c r="R68" s="95">
        <f t="shared" si="57"/>
        <v>2483.1999999999998</v>
      </c>
      <c r="S68" s="95"/>
      <c r="T68" s="95">
        <f t="shared" si="58"/>
        <v>1856</v>
      </c>
      <c r="U68" s="97"/>
      <c r="V68" s="95">
        <f t="shared" si="59"/>
        <v>2273.6</v>
      </c>
      <c r="W68" s="97"/>
    </row>
    <row r="69" spans="1:23" x14ac:dyDescent="0.2">
      <c r="A69" s="52">
        <v>1700</v>
      </c>
      <c r="B69" s="77">
        <f t="shared" si="50"/>
        <v>714</v>
      </c>
      <c r="C69" s="77"/>
      <c r="D69" s="77">
        <f t="shared" si="51"/>
        <v>1157.7</v>
      </c>
      <c r="E69" s="77"/>
      <c r="F69" s="77">
        <f t="shared" si="52"/>
        <v>1144.0999999999999</v>
      </c>
      <c r="G69" s="77"/>
      <c r="H69" s="77">
        <f t="shared" si="53"/>
        <v>1587.8</v>
      </c>
      <c r="I69" s="77"/>
      <c r="J69" s="77">
        <f t="shared" si="54"/>
        <v>2045.1</v>
      </c>
      <c r="K69" s="77"/>
      <c r="L69" s="77">
        <f t="shared" si="55"/>
        <v>1565.7</v>
      </c>
      <c r="M69" s="77"/>
      <c r="N69" s="116">
        <f t="shared" si="56"/>
        <v>2009.4</v>
      </c>
      <c r="O69" s="95"/>
      <c r="P69" s="95"/>
      <c r="Q69" s="95"/>
      <c r="R69" s="95">
        <f t="shared" si="57"/>
        <v>2638.4</v>
      </c>
      <c r="S69" s="95"/>
      <c r="T69" s="95">
        <f t="shared" si="58"/>
        <v>1972</v>
      </c>
      <c r="U69" s="97"/>
      <c r="V69" s="95">
        <f t="shared" si="59"/>
        <v>2415.6999999999998</v>
      </c>
      <c r="W69" s="97"/>
    </row>
    <row r="70" spans="1:23" x14ac:dyDescent="0.2">
      <c r="A70" s="52">
        <v>1800</v>
      </c>
      <c r="B70" s="77">
        <f t="shared" si="50"/>
        <v>756</v>
      </c>
      <c r="C70" s="77"/>
      <c r="D70" s="77">
        <f t="shared" si="51"/>
        <v>1225.8</v>
      </c>
      <c r="E70" s="77"/>
      <c r="F70" s="77">
        <f t="shared" si="52"/>
        <v>1211.4000000000001</v>
      </c>
      <c r="G70" s="77"/>
      <c r="H70" s="77">
        <f t="shared" si="53"/>
        <v>1681.2</v>
      </c>
      <c r="I70" s="77"/>
      <c r="J70" s="77">
        <f t="shared" si="54"/>
        <v>2165.4</v>
      </c>
      <c r="K70" s="77"/>
      <c r="L70" s="77">
        <f t="shared" si="55"/>
        <v>1657.8</v>
      </c>
      <c r="M70" s="77"/>
      <c r="N70" s="116">
        <f t="shared" si="56"/>
        <v>2127.6</v>
      </c>
      <c r="O70" s="95"/>
      <c r="P70" s="95"/>
      <c r="Q70" s="95"/>
      <c r="R70" s="95">
        <f t="shared" si="57"/>
        <v>2793.6</v>
      </c>
      <c r="S70" s="95"/>
      <c r="T70" s="95">
        <f t="shared" si="58"/>
        <v>2088</v>
      </c>
      <c r="U70" s="97"/>
      <c r="V70" s="95">
        <f t="shared" si="59"/>
        <v>2557.8000000000002</v>
      </c>
      <c r="W70" s="97"/>
    </row>
    <row r="71" spans="1:23" x14ac:dyDescent="0.2">
      <c r="A71" s="52">
        <v>2000</v>
      </c>
      <c r="B71" s="77">
        <f t="shared" si="50"/>
        <v>840</v>
      </c>
      <c r="C71" s="77"/>
      <c r="D71" s="77">
        <f t="shared" si="51"/>
        <v>1362</v>
      </c>
      <c r="E71" s="77"/>
      <c r="F71" s="77">
        <f t="shared" si="52"/>
        <v>1346</v>
      </c>
      <c r="G71" s="77"/>
      <c r="H71" s="77">
        <f t="shared" si="53"/>
        <v>1868</v>
      </c>
      <c r="I71" s="77"/>
      <c r="J71" s="77">
        <f t="shared" si="54"/>
        <v>2406</v>
      </c>
      <c r="K71" s="77"/>
      <c r="L71" s="77">
        <f t="shared" si="55"/>
        <v>1842</v>
      </c>
      <c r="M71" s="77"/>
      <c r="N71" s="116">
        <f t="shared" si="56"/>
        <v>2364</v>
      </c>
      <c r="O71" s="95"/>
      <c r="P71" s="95"/>
      <c r="Q71" s="95"/>
      <c r="R71" s="95">
        <f t="shared" si="57"/>
        <v>3104</v>
      </c>
      <c r="S71" s="95"/>
      <c r="T71" s="95">
        <f t="shared" si="58"/>
        <v>2320</v>
      </c>
      <c r="U71" s="97"/>
      <c r="V71" s="95">
        <f t="shared" si="59"/>
        <v>2842</v>
      </c>
      <c r="W71" s="97"/>
    </row>
    <row r="72" spans="1:23" x14ac:dyDescent="0.2">
      <c r="A72" s="52">
        <v>2300</v>
      </c>
      <c r="B72" s="77">
        <f t="shared" si="50"/>
        <v>966</v>
      </c>
      <c r="C72" s="77"/>
      <c r="D72" s="77">
        <f t="shared" si="51"/>
        <v>1566.3</v>
      </c>
      <c r="E72" s="77"/>
      <c r="F72" s="77">
        <f t="shared" si="52"/>
        <v>1547.9</v>
      </c>
      <c r="G72" s="77"/>
      <c r="H72" s="77">
        <f t="shared" si="53"/>
        <v>2148.1999999999998</v>
      </c>
      <c r="I72" s="77"/>
      <c r="J72" s="77">
        <f t="shared" si="54"/>
        <v>2766.9</v>
      </c>
      <c r="K72" s="77"/>
      <c r="L72" s="77">
        <f t="shared" si="55"/>
        <v>2118.3000000000002</v>
      </c>
      <c r="M72" s="77"/>
      <c r="N72" s="116">
        <f t="shared" si="56"/>
        <v>2718.6</v>
      </c>
      <c r="O72" s="95"/>
      <c r="P72" s="95"/>
      <c r="Q72" s="95"/>
      <c r="R72" s="95">
        <f t="shared" si="57"/>
        <v>3569.6</v>
      </c>
      <c r="S72" s="95"/>
      <c r="T72" s="95">
        <f t="shared" si="58"/>
        <v>2668</v>
      </c>
      <c r="U72" s="97"/>
      <c r="V72" s="95">
        <f t="shared" si="59"/>
        <v>3268.3</v>
      </c>
      <c r="W72" s="97"/>
    </row>
    <row r="73" spans="1:23" x14ac:dyDescent="0.2">
      <c r="A73" s="52">
        <v>2600</v>
      </c>
      <c r="B73" s="77">
        <f t="shared" si="50"/>
        <v>1092</v>
      </c>
      <c r="C73" s="77"/>
      <c r="D73" s="77">
        <f t="shared" si="51"/>
        <v>1770.6</v>
      </c>
      <c r="E73" s="77"/>
      <c r="F73" s="77">
        <f t="shared" si="52"/>
        <v>1749.8</v>
      </c>
      <c r="G73" s="77"/>
      <c r="H73" s="77">
        <f t="shared" si="53"/>
        <v>2428.4</v>
      </c>
      <c r="I73" s="77"/>
      <c r="J73" s="77">
        <f t="shared" si="54"/>
        <v>3127.8</v>
      </c>
      <c r="K73" s="77"/>
      <c r="L73" s="77">
        <f t="shared" si="55"/>
        <v>2394.6</v>
      </c>
      <c r="M73" s="77"/>
      <c r="N73" s="116">
        <f t="shared" si="56"/>
        <v>3073.2</v>
      </c>
      <c r="O73" s="95"/>
      <c r="P73" s="95"/>
      <c r="Q73" s="95"/>
      <c r="R73" s="95">
        <f t="shared" si="57"/>
        <v>4035.2</v>
      </c>
      <c r="S73" s="95"/>
      <c r="T73" s="95">
        <f t="shared" si="58"/>
        <v>3016</v>
      </c>
      <c r="U73" s="97"/>
      <c r="V73" s="95">
        <f t="shared" si="59"/>
        <v>3694.6</v>
      </c>
      <c r="W73" s="97"/>
    </row>
    <row r="74" spans="1:23" x14ac:dyDescent="0.2">
      <c r="A74" s="52">
        <v>3000</v>
      </c>
      <c r="B74" s="77">
        <f t="shared" si="50"/>
        <v>1260</v>
      </c>
      <c r="C74" s="77"/>
      <c r="D74" s="77">
        <f t="shared" si="51"/>
        <v>2043</v>
      </c>
      <c r="E74" s="77"/>
      <c r="F74" s="77">
        <f t="shared" si="52"/>
        <v>2019</v>
      </c>
      <c r="G74" s="77"/>
      <c r="H74" s="77">
        <f t="shared" si="53"/>
        <v>2802</v>
      </c>
      <c r="I74" s="77"/>
      <c r="J74" s="77">
        <f t="shared" si="54"/>
        <v>3609</v>
      </c>
      <c r="K74" s="77"/>
      <c r="L74" s="77">
        <f t="shared" si="55"/>
        <v>2763</v>
      </c>
      <c r="M74" s="77"/>
      <c r="N74" s="116">
        <f t="shared" si="56"/>
        <v>3546</v>
      </c>
      <c r="O74" s="95"/>
      <c r="P74" s="95"/>
      <c r="Q74" s="95"/>
      <c r="R74" s="95">
        <f t="shared" si="57"/>
        <v>4656</v>
      </c>
      <c r="S74" s="95"/>
      <c r="T74" s="95">
        <f t="shared" si="58"/>
        <v>3480</v>
      </c>
      <c r="U74" s="97"/>
      <c r="V74" s="95">
        <f t="shared" si="59"/>
        <v>4263</v>
      </c>
      <c r="W74" s="97"/>
    </row>
    <row r="75" spans="1:23" x14ac:dyDescent="0.2">
      <c r="B75" s="27"/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71"/>
      <c r="O75" s="71"/>
      <c r="P75" s="71"/>
      <c r="Q75" s="71"/>
      <c r="R75" s="71"/>
      <c r="S75" s="71"/>
      <c r="T75" s="70"/>
      <c r="U75" s="70"/>
      <c r="V75" s="70"/>
      <c r="W75" s="70"/>
    </row>
    <row r="76" spans="1:23" ht="20.25" x14ac:dyDescent="0.3">
      <c r="A76" s="139" t="s">
        <v>35</v>
      </c>
      <c r="B76" s="140"/>
      <c r="C76" s="140"/>
      <c r="D76" s="140"/>
      <c r="E76" s="140"/>
      <c r="F76" s="140"/>
      <c r="G76" s="140"/>
      <c r="H76" s="140"/>
      <c r="I76" s="140"/>
      <c r="J76" s="140"/>
      <c r="K76" s="140"/>
      <c r="L76" s="140"/>
      <c r="M76" s="140"/>
      <c r="N76" s="135"/>
      <c r="O76" s="135"/>
      <c r="P76" s="135"/>
      <c r="Q76" s="135"/>
      <c r="R76" s="135"/>
      <c r="S76" s="135"/>
      <c r="T76" s="135"/>
      <c r="U76" s="135"/>
      <c r="V76" s="135"/>
      <c r="W76" s="136"/>
    </row>
    <row r="77" spans="1:23" x14ac:dyDescent="0.2">
      <c r="A77" s="73"/>
      <c r="B77" s="137" t="s">
        <v>47</v>
      </c>
      <c r="C77" s="152"/>
      <c r="D77" s="137" t="s">
        <v>48</v>
      </c>
      <c r="E77" s="152"/>
      <c r="F77" s="137" t="s">
        <v>49</v>
      </c>
      <c r="G77" s="152"/>
      <c r="H77" s="137" t="s">
        <v>50</v>
      </c>
      <c r="I77" s="152"/>
      <c r="J77" s="148" t="s">
        <v>55</v>
      </c>
      <c r="K77" s="155"/>
      <c r="L77" s="138" t="s">
        <v>51</v>
      </c>
      <c r="M77" s="152"/>
      <c r="N77" s="148" t="s">
        <v>52</v>
      </c>
      <c r="O77" s="149"/>
      <c r="P77" s="132"/>
      <c r="Q77" s="132"/>
      <c r="R77" s="148" t="s">
        <v>56</v>
      </c>
      <c r="S77" s="154"/>
      <c r="T77" s="150" t="s">
        <v>53</v>
      </c>
      <c r="U77" s="149"/>
      <c r="V77" s="138" t="s">
        <v>54</v>
      </c>
      <c r="W77" s="151"/>
    </row>
    <row r="78" spans="1:23" x14ac:dyDescent="0.2">
      <c r="A78" s="74" t="s">
        <v>31</v>
      </c>
      <c r="B78" s="75" t="s">
        <v>45</v>
      </c>
      <c r="C78" s="75" t="s">
        <v>46</v>
      </c>
      <c r="D78" s="75" t="s">
        <v>45</v>
      </c>
      <c r="E78" s="75" t="s">
        <v>46</v>
      </c>
      <c r="F78" s="75" t="s">
        <v>45</v>
      </c>
      <c r="G78" s="75" t="s">
        <v>46</v>
      </c>
      <c r="H78" s="75" t="s">
        <v>45</v>
      </c>
      <c r="I78" s="75" t="s">
        <v>46</v>
      </c>
      <c r="J78" s="75"/>
      <c r="K78" s="75"/>
      <c r="L78" s="75" t="s">
        <v>45</v>
      </c>
      <c r="M78" s="75" t="s">
        <v>46</v>
      </c>
      <c r="N78" s="75" t="s">
        <v>45</v>
      </c>
      <c r="O78" s="75" t="s">
        <v>46</v>
      </c>
      <c r="P78" s="75"/>
      <c r="Q78" s="75"/>
      <c r="R78" s="75"/>
      <c r="S78" s="75"/>
      <c r="T78" s="75" t="s">
        <v>45</v>
      </c>
      <c r="U78" s="75" t="s">
        <v>46</v>
      </c>
      <c r="V78" s="75" t="s">
        <v>45</v>
      </c>
      <c r="W78" s="75" t="s">
        <v>46</v>
      </c>
    </row>
    <row r="79" spans="1:23" x14ac:dyDescent="0.2">
      <c r="A79" s="51">
        <v>400</v>
      </c>
      <c r="B79" s="77">
        <f t="shared" ref="B79:B84" si="60">$B$85*$A79/1000</f>
        <v>200</v>
      </c>
      <c r="C79" s="77"/>
      <c r="D79" s="77">
        <f t="shared" ref="D79:D84" si="61">$D$85*$A79/1000</f>
        <v>326.8</v>
      </c>
      <c r="E79" s="77"/>
      <c r="F79" s="77">
        <f t="shared" ref="F79:F84" si="62">$F$85*$A79/1000</f>
        <v>320</v>
      </c>
      <c r="G79" s="77"/>
      <c r="H79" s="77">
        <f t="shared" ref="H79:H84" si="63">$H$85*$A79/1000</f>
        <v>446.8</v>
      </c>
      <c r="I79" s="77"/>
      <c r="J79" s="77">
        <f t="shared" ref="J79:J83" si="64">$J$85*$A79/1000</f>
        <v>570.79999999999995</v>
      </c>
      <c r="K79" s="77"/>
      <c r="L79" s="77">
        <f t="shared" ref="L79:L84" si="65">$L$85*$A79/1000</f>
        <v>438</v>
      </c>
      <c r="M79" s="77"/>
      <c r="N79" s="95">
        <f t="shared" ref="N79:N83" si="66">$N$85*$A79/1000</f>
        <v>564.79999999999995</v>
      </c>
      <c r="O79" s="77"/>
      <c r="P79" s="77"/>
      <c r="Q79" s="77"/>
      <c r="R79" s="116">
        <f t="shared" ref="R79:R83" si="67">$R$85*$A79/1000</f>
        <v>736.4</v>
      </c>
      <c r="S79" s="77"/>
      <c r="T79" s="117">
        <f t="shared" ref="T79:T83" si="68">$T$85*$A79/1000</f>
        <v>552</v>
      </c>
      <c r="U79" s="88"/>
      <c r="V79" s="116">
        <f t="shared" ref="V79:V83" si="69">$V$85*$A79/1000</f>
        <v>678.8</v>
      </c>
      <c r="W79" s="88"/>
    </row>
    <row r="80" spans="1:23" x14ac:dyDescent="0.2">
      <c r="A80" s="52">
        <v>500</v>
      </c>
      <c r="B80" s="77">
        <f t="shared" si="60"/>
        <v>250</v>
      </c>
      <c r="C80" s="77"/>
      <c r="D80" s="77">
        <f t="shared" si="61"/>
        <v>408.5</v>
      </c>
      <c r="E80" s="77"/>
      <c r="F80" s="77">
        <f t="shared" si="62"/>
        <v>400</v>
      </c>
      <c r="G80" s="77"/>
      <c r="H80" s="77">
        <f t="shared" si="63"/>
        <v>558.5</v>
      </c>
      <c r="I80" s="77"/>
      <c r="J80" s="77">
        <f t="shared" si="64"/>
        <v>713.5</v>
      </c>
      <c r="K80" s="77"/>
      <c r="L80" s="77">
        <f t="shared" si="65"/>
        <v>547.5</v>
      </c>
      <c r="M80" s="77"/>
      <c r="N80" s="95">
        <f t="shared" si="66"/>
        <v>706</v>
      </c>
      <c r="O80" s="77"/>
      <c r="P80" s="77"/>
      <c r="Q80" s="77"/>
      <c r="R80" s="116">
        <f t="shared" si="67"/>
        <v>920.5</v>
      </c>
      <c r="S80" s="77"/>
      <c r="T80" s="117">
        <f t="shared" si="68"/>
        <v>690</v>
      </c>
      <c r="U80" s="88"/>
      <c r="V80" s="116">
        <f t="shared" si="69"/>
        <v>848.5</v>
      </c>
      <c r="W80" s="88"/>
    </row>
    <row r="81" spans="1:23" x14ac:dyDescent="0.2">
      <c r="A81" s="52">
        <v>600</v>
      </c>
      <c r="B81" s="77">
        <f t="shared" si="60"/>
        <v>300</v>
      </c>
      <c r="C81" s="77"/>
      <c r="D81" s="77">
        <f t="shared" si="61"/>
        <v>490.2</v>
      </c>
      <c r="E81" s="77"/>
      <c r="F81" s="77">
        <f t="shared" si="62"/>
        <v>480</v>
      </c>
      <c r="G81" s="77"/>
      <c r="H81" s="77">
        <f t="shared" si="63"/>
        <v>670.2</v>
      </c>
      <c r="I81" s="77"/>
      <c r="J81" s="77">
        <f t="shared" si="64"/>
        <v>856.2</v>
      </c>
      <c r="K81" s="77"/>
      <c r="L81" s="77">
        <f t="shared" si="65"/>
        <v>657</v>
      </c>
      <c r="M81" s="77"/>
      <c r="N81" s="95">
        <f t="shared" si="66"/>
        <v>847.2</v>
      </c>
      <c r="O81" s="77"/>
      <c r="P81" s="77"/>
      <c r="Q81" s="77"/>
      <c r="R81" s="116">
        <f t="shared" si="67"/>
        <v>1104.5999999999999</v>
      </c>
      <c r="S81" s="77"/>
      <c r="T81" s="117">
        <f t="shared" si="68"/>
        <v>828</v>
      </c>
      <c r="U81" s="88"/>
      <c r="V81" s="116">
        <f t="shared" si="69"/>
        <v>1018.2</v>
      </c>
      <c r="W81" s="88"/>
    </row>
    <row r="82" spans="1:23" x14ac:dyDescent="0.2">
      <c r="A82" s="52">
        <v>700</v>
      </c>
      <c r="B82" s="77">
        <f t="shared" si="60"/>
        <v>350</v>
      </c>
      <c r="C82" s="77"/>
      <c r="D82" s="77">
        <f t="shared" si="61"/>
        <v>571.9</v>
      </c>
      <c r="E82" s="77"/>
      <c r="F82" s="77">
        <f t="shared" si="62"/>
        <v>560</v>
      </c>
      <c r="G82" s="77"/>
      <c r="H82" s="77">
        <f t="shared" si="63"/>
        <v>781.9</v>
      </c>
      <c r="I82" s="77"/>
      <c r="J82" s="77">
        <f t="shared" si="64"/>
        <v>998.9</v>
      </c>
      <c r="K82" s="77"/>
      <c r="L82" s="77">
        <f t="shared" si="65"/>
        <v>766.5</v>
      </c>
      <c r="M82" s="77"/>
      <c r="N82" s="95">
        <f t="shared" si="66"/>
        <v>988.4</v>
      </c>
      <c r="O82" s="77"/>
      <c r="P82" s="77"/>
      <c r="Q82" s="77"/>
      <c r="R82" s="116">
        <f t="shared" si="67"/>
        <v>1288.7</v>
      </c>
      <c r="S82" s="77"/>
      <c r="T82" s="117">
        <f t="shared" si="68"/>
        <v>966</v>
      </c>
      <c r="U82" s="88"/>
      <c r="V82" s="116">
        <f t="shared" si="69"/>
        <v>1187.9000000000001</v>
      </c>
      <c r="W82" s="88"/>
    </row>
    <row r="83" spans="1:23" x14ac:dyDescent="0.2">
      <c r="A83" s="52">
        <v>800</v>
      </c>
      <c r="B83" s="77">
        <f t="shared" si="60"/>
        <v>400</v>
      </c>
      <c r="C83" s="77"/>
      <c r="D83" s="77">
        <f t="shared" si="61"/>
        <v>653.6</v>
      </c>
      <c r="E83" s="77"/>
      <c r="F83" s="77">
        <f t="shared" si="62"/>
        <v>640</v>
      </c>
      <c r="G83" s="77"/>
      <c r="H83" s="77">
        <f t="shared" si="63"/>
        <v>893.6</v>
      </c>
      <c r="I83" s="77"/>
      <c r="J83" s="77">
        <f t="shared" si="64"/>
        <v>1141.5999999999999</v>
      </c>
      <c r="K83" s="77"/>
      <c r="L83" s="77">
        <f t="shared" si="65"/>
        <v>876</v>
      </c>
      <c r="M83" s="77"/>
      <c r="N83" s="95">
        <f t="shared" si="66"/>
        <v>1129.5999999999999</v>
      </c>
      <c r="O83" s="77"/>
      <c r="P83" s="77"/>
      <c r="Q83" s="77"/>
      <c r="R83" s="116">
        <f t="shared" si="67"/>
        <v>1472.8</v>
      </c>
      <c r="S83" s="77"/>
      <c r="T83" s="117">
        <f t="shared" si="68"/>
        <v>1104</v>
      </c>
      <c r="U83" s="88"/>
      <c r="V83" s="116">
        <f t="shared" si="69"/>
        <v>1357.6</v>
      </c>
      <c r="W83" s="88"/>
    </row>
    <row r="84" spans="1:23" x14ac:dyDescent="0.2">
      <c r="A84" s="52">
        <v>900</v>
      </c>
      <c r="B84" s="77">
        <f t="shared" si="60"/>
        <v>450</v>
      </c>
      <c r="C84" s="77"/>
      <c r="D84" s="77">
        <f t="shared" si="61"/>
        <v>735.3</v>
      </c>
      <c r="E84" s="77"/>
      <c r="F84" s="77">
        <f t="shared" si="62"/>
        <v>720</v>
      </c>
      <c r="G84" s="77"/>
      <c r="H84" s="77">
        <f t="shared" si="63"/>
        <v>1005.3</v>
      </c>
      <c r="I84" s="77"/>
      <c r="J84" s="77">
        <f>$J$85*$A84/1000</f>
        <v>1284.3</v>
      </c>
      <c r="K84" s="77"/>
      <c r="L84" s="77">
        <f t="shared" si="65"/>
        <v>985.5</v>
      </c>
      <c r="M84" s="77"/>
      <c r="N84" s="95">
        <f>$N$85*$A84/1000</f>
        <v>1270.8</v>
      </c>
      <c r="O84" s="103"/>
      <c r="P84" s="103"/>
      <c r="Q84" s="103"/>
      <c r="R84" s="116">
        <f>$R$85*$A84/1000</f>
        <v>1656.9</v>
      </c>
      <c r="S84" s="103"/>
      <c r="T84" s="117">
        <f>$T$85*$A84/1000</f>
        <v>1242</v>
      </c>
      <c r="U84" s="104"/>
      <c r="V84" s="116">
        <f>$V$85*$A84/1000</f>
        <v>1527.3</v>
      </c>
      <c r="W84" s="103"/>
    </row>
    <row r="85" spans="1:23" x14ac:dyDescent="0.2">
      <c r="A85" s="52">
        <v>1000</v>
      </c>
      <c r="B85" s="83">
        <v>500</v>
      </c>
      <c r="C85" s="84">
        <v>1.2470000000000001</v>
      </c>
      <c r="D85" s="83">
        <v>817</v>
      </c>
      <c r="E85" s="87">
        <v>1.254</v>
      </c>
      <c r="F85" s="83">
        <v>800</v>
      </c>
      <c r="G85" s="87">
        <v>1.2649999999999999</v>
      </c>
      <c r="H85" s="83">
        <v>1117</v>
      </c>
      <c r="I85" s="87">
        <v>1.2789999999999999</v>
      </c>
      <c r="J85" s="83">
        <v>1427</v>
      </c>
      <c r="K85" s="87">
        <v>1.2929999999999999</v>
      </c>
      <c r="L85" s="83">
        <v>1095</v>
      </c>
      <c r="M85" s="87">
        <v>1.2989999999999999</v>
      </c>
      <c r="N85" s="114">
        <v>1412</v>
      </c>
      <c r="O85" s="106">
        <v>1.3049999999999999</v>
      </c>
      <c r="P85" s="106"/>
      <c r="Q85" s="106"/>
      <c r="R85" s="114">
        <v>1841</v>
      </c>
      <c r="S85" s="106">
        <v>1.29</v>
      </c>
      <c r="T85" s="107">
        <v>1380</v>
      </c>
      <c r="U85" s="108">
        <v>1.2949999999999999</v>
      </c>
      <c r="V85" s="108">
        <v>1697</v>
      </c>
      <c r="W85" s="108">
        <v>1.2989999999999999</v>
      </c>
    </row>
    <row r="86" spans="1:23" x14ac:dyDescent="0.2">
      <c r="A86" s="52">
        <v>1100</v>
      </c>
      <c r="B86" s="77">
        <f>$B$85*$A86/1000</f>
        <v>550</v>
      </c>
      <c r="C86" s="77"/>
      <c r="D86" s="77">
        <f>$D$85*$A86/1000</f>
        <v>898.7</v>
      </c>
      <c r="E86" s="77"/>
      <c r="F86" s="77">
        <f>$F$85*$A86/1000</f>
        <v>880</v>
      </c>
      <c r="G86" s="77"/>
      <c r="H86" s="77">
        <f>$H$85*$A86/1000</f>
        <v>1228.7</v>
      </c>
      <c r="I86" s="77"/>
      <c r="J86" s="77">
        <f>$J$85*$A86/1000</f>
        <v>1569.7</v>
      </c>
      <c r="K86" s="77"/>
      <c r="L86" s="77">
        <f>$L$85*$A86/1000</f>
        <v>1204.5</v>
      </c>
      <c r="M86" s="77"/>
      <c r="N86" s="116">
        <f>$N$85*$A86/1000</f>
        <v>1553.2</v>
      </c>
      <c r="O86" s="95"/>
      <c r="P86" s="95"/>
      <c r="Q86" s="95"/>
      <c r="R86" s="95">
        <f>$R$85*$A86/1000</f>
        <v>2025.1</v>
      </c>
      <c r="S86" s="95"/>
      <c r="T86" s="95">
        <f>$T$85*$A86/1000</f>
        <v>1518</v>
      </c>
      <c r="U86" s="95"/>
      <c r="V86" s="95">
        <f>$V$85*$A86/1000</f>
        <v>1866.7</v>
      </c>
      <c r="W86" s="95"/>
    </row>
    <row r="87" spans="1:23" x14ac:dyDescent="0.2">
      <c r="A87" s="52">
        <v>1200</v>
      </c>
      <c r="B87" s="77">
        <f t="shared" ref="B87:B96" si="70">$B$85*$A87/1000</f>
        <v>600</v>
      </c>
      <c r="C87" s="77"/>
      <c r="D87" s="77">
        <f t="shared" ref="D87:D97" si="71">$D$85*$A87/1000</f>
        <v>980.4</v>
      </c>
      <c r="E87" s="77"/>
      <c r="F87" s="77">
        <f t="shared" ref="F87:F97" si="72">$F$85*$A87/1000</f>
        <v>960</v>
      </c>
      <c r="G87" s="77"/>
      <c r="H87" s="77">
        <f t="shared" ref="H87:H97" si="73">$H$85*$A87/1000</f>
        <v>1340.4</v>
      </c>
      <c r="I87" s="77"/>
      <c r="J87" s="77">
        <f t="shared" ref="J87:J97" si="74">$J$85*$A87/1000</f>
        <v>1712.4</v>
      </c>
      <c r="K87" s="77"/>
      <c r="L87" s="77">
        <f t="shared" ref="L87:L97" si="75">$L$85*$A87/1000</f>
        <v>1314</v>
      </c>
      <c r="M87" s="77"/>
      <c r="N87" s="116">
        <f t="shared" ref="N87:N97" si="76">$N$85*$A87/1000</f>
        <v>1694.4</v>
      </c>
      <c r="O87" s="105"/>
      <c r="P87" s="105"/>
      <c r="Q87" s="105"/>
      <c r="R87" s="95">
        <f t="shared" ref="R87:R97" si="77">$R$85*$A87/1000</f>
        <v>2209.1999999999998</v>
      </c>
      <c r="S87" s="105"/>
      <c r="T87" s="95">
        <f t="shared" ref="T87:T97" si="78">$T$85*$A87/1000</f>
        <v>1656</v>
      </c>
      <c r="U87" s="105"/>
      <c r="V87" s="95">
        <f t="shared" ref="V87:V97" si="79">$V$85*$A87/1000</f>
        <v>2036.4</v>
      </c>
      <c r="W87" s="105"/>
    </row>
    <row r="88" spans="1:23" x14ac:dyDescent="0.2">
      <c r="A88" s="52">
        <v>1300</v>
      </c>
      <c r="B88" s="77">
        <f t="shared" si="70"/>
        <v>650</v>
      </c>
      <c r="C88" s="77"/>
      <c r="D88" s="77">
        <f t="shared" si="71"/>
        <v>1062.0999999999999</v>
      </c>
      <c r="E88" s="77"/>
      <c r="F88" s="77">
        <f t="shared" si="72"/>
        <v>1040</v>
      </c>
      <c r="G88" s="77"/>
      <c r="H88" s="77">
        <f t="shared" si="73"/>
        <v>1452.1</v>
      </c>
      <c r="I88" s="77"/>
      <c r="J88" s="77">
        <f t="shared" si="74"/>
        <v>1855.1</v>
      </c>
      <c r="K88" s="77"/>
      <c r="L88" s="77">
        <f t="shared" si="75"/>
        <v>1423.5</v>
      </c>
      <c r="M88" s="77"/>
      <c r="N88" s="116">
        <f t="shared" si="76"/>
        <v>1835.6</v>
      </c>
      <c r="O88" s="95"/>
      <c r="P88" s="95"/>
      <c r="Q88" s="95"/>
      <c r="R88" s="95">
        <f t="shared" si="77"/>
        <v>2393.3000000000002</v>
      </c>
      <c r="S88" s="95"/>
      <c r="T88" s="95">
        <f t="shared" si="78"/>
        <v>1794</v>
      </c>
      <c r="U88" s="97"/>
      <c r="V88" s="95">
        <f t="shared" si="79"/>
        <v>2206.1</v>
      </c>
      <c r="W88" s="97"/>
    </row>
    <row r="89" spans="1:23" x14ac:dyDescent="0.2">
      <c r="A89" s="52">
        <v>1400</v>
      </c>
      <c r="B89" s="77">
        <f t="shared" si="70"/>
        <v>700</v>
      </c>
      <c r="C89" s="77"/>
      <c r="D89" s="77">
        <f t="shared" si="71"/>
        <v>1143.8</v>
      </c>
      <c r="E89" s="77"/>
      <c r="F89" s="77">
        <f t="shared" si="72"/>
        <v>1120</v>
      </c>
      <c r="G89" s="77"/>
      <c r="H89" s="77">
        <f t="shared" si="73"/>
        <v>1563.8</v>
      </c>
      <c r="I89" s="77"/>
      <c r="J89" s="77">
        <f t="shared" si="74"/>
        <v>1997.8</v>
      </c>
      <c r="K89" s="77"/>
      <c r="L89" s="77">
        <f t="shared" si="75"/>
        <v>1533</v>
      </c>
      <c r="M89" s="77"/>
      <c r="N89" s="116">
        <f t="shared" si="76"/>
        <v>1976.8</v>
      </c>
      <c r="O89" s="95"/>
      <c r="P89" s="95"/>
      <c r="Q89" s="95"/>
      <c r="R89" s="95">
        <f t="shared" si="77"/>
        <v>2577.4</v>
      </c>
      <c r="S89" s="95"/>
      <c r="T89" s="95">
        <f t="shared" si="78"/>
        <v>1932</v>
      </c>
      <c r="U89" s="97"/>
      <c r="V89" s="95">
        <f t="shared" si="79"/>
        <v>2375.8000000000002</v>
      </c>
      <c r="W89" s="97"/>
    </row>
    <row r="90" spans="1:23" x14ac:dyDescent="0.2">
      <c r="A90" s="52">
        <v>1500</v>
      </c>
      <c r="B90" s="77">
        <f t="shared" si="70"/>
        <v>750</v>
      </c>
      <c r="C90" s="77"/>
      <c r="D90" s="77">
        <f t="shared" si="71"/>
        <v>1225.5</v>
      </c>
      <c r="E90" s="77"/>
      <c r="F90" s="77">
        <f t="shared" si="72"/>
        <v>1200</v>
      </c>
      <c r="G90" s="77"/>
      <c r="H90" s="77">
        <f t="shared" si="73"/>
        <v>1675.5</v>
      </c>
      <c r="I90" s="77"/>
      <c r="J90" s="77">
        <f t="shared" si="74"/>
        <v>2140.5</v>
      </c>
      <c r="K90" s="77"/>
      <c r="L90" s="77">
        <f t="shared" si="75"/>
        <v>1642.5</v>
      </c>
      <c r="M90" s="77"/>
      <c r="N90" s="116">
        <f t="shared" si="76"/>
        <v>2118</v>
      </c>
      <c r="O90" s="95"/>
      <c r="P90" s="95"/>
      <c r="Q90" s="95"/>
      <c r="R90" s="95">
        <f t="shared" si="77"/>
        <v>2761.5</v>
      </c>
      <c r="S90" s="95"/>
      <c r="T90" s="95">
        <f t="shared" si="78"/>
        <v>2070</v>
      </c>
      <c r="U90" s="97"/>
      <c r="V90" s="95">
        <f t="shared" si="79"/>
        <v>2545.5</v>
      </c>
      <c r="W90" s="97"/>
    </row>
    <row r="91" spans="1:23" x14ac:dyDescent="0.2">
      <c r="A91" s="52">
        <v>1600</v>
      </c>
      <c r="B91" s="77">
        <f t="shared" si="70"/>
        <v>800</v>
      </c>
      <c r="C91" s="77"/>
      <c r="D91" s="77">
        <f t="shared" si="71"/>
        <v>1307.2</v>
      </c>
      <c r="E91" s="77"/>
      <c r="F91" s="77">
        <f t="shared" si="72"/>
        <v>1280</v>
      </c>
      <c r="G91" s="77"/>
      <c r="H91" s="77">
        <f t="shared" si="73"/>
        <v>1787.2</v>
      </c>
      <c r="I91" s="77"/>
      <c r="J91" s="77">
        <f t="shared" si="74"/>
        <v>2283.1999999999998</v>
      </c>
      <c r="K91" s="77"/>
      <c r="L91" s="77">
        <f t="shared" si="75"/>
        <v>1752</v>
      </c>
      <c r="M91" s="77"/>
      <c r="N91" s="116">
        <f t="shared" si="76"/>
        <v>2259.1999999999998</v>
      </c>
      <c r="O91" s="95"/>
      <c r="P91" s="95"/>
      <c r="Q91" s="95"/>
      <c r="R91" s="95">
        <f t="shared" si="77"/>
        <v>2945.6</v>
      </c>
      <c r="S91" s="95"/>
      <c r="T91" s="95">
        <f t="shared" si="78"/>
        <v>2208</v>
      </c>
      <c r="U91" s="97"/>
      <c r="V91" s="95">
        <f t="shared" si="79"/>
        <v>2715.2</v>
      </c>
      <c r="W91" s="97"/>
    </row>
    <row r="92" spans="1:23" x14ac:dyDescent="0.2">
      <c r="A92" s="52">
        <v>1700</v>
      </c>
      <c r="B92" s="77">
        <f t="shared" si="70"/>
        <v>850</v>
      </c>
      <c r="C92" s="77"/>
      <c r="D92" s="77">
        <f t="shared" si="71"/>
        <v>1388.9</v>
      </c>
      <c r="E92" s="77"/>
      <c r="F92" s="77">
        <f t="shared" si="72"/>
        <v>1360</v>
      </c>
      <c r="G92" s="77"/>
      <c r="H92" s="77">
        <f t="shared" si="73"/>
        <v>1898.9</v>
      </c>
      <c r="I92" s="77"/>
      <c r="J92" s="77">
        <f t="shared" si="74"/>
        <v>2425.9</v>
      </c>
      <c r="K92" s="77"/>
      <c r="L92" s="77">
        <f t="shared" si="75"/>
        <v>1861.5</v>
      </c>
      <c r="M92" s="77"/>
      <c r="N92" s="116">
        <f t="shared" si="76"/>
        <v>2400.4</v>
      </c>
      <c r="O92" s="95"/>
      <c r="P92" s="95"/>
      <c r="Q92" s="95"/>
      <c r="R92" s="95">
        <f t="shared" si="77"/>
        <v>3129.7</v>
      </c>
      <c r="S92" s="95"/>
      <c r="T92" s="95">
        <f t="shared" si="78"/>
        <v>2346</v>
      </c>
      <c r="U92" s="97"/>
      <c r="V92" s="95">
        <f t="shared" si="79"/>
        <v>2884.9</v>
      </c>
      <c r="W92" s="97"/>
    </row>
    <row r="93" spans="1:23" x14ac:dyDescent="0.2">
      <c r="A93" s="52">
        <v>1800</v>
      </c>
      <c r="B93" s="77">
        <f t="shared" si="70"/>
        <v>900</v>
      </c>
      <c r="C93" s="77"/>
      <c r="D93" s="77">
        <f t="shared" si="71"/>
        <v>1470.6</v>
      </c>
      <c r="E93" s="77"/>
      <c r="F93" s="77">
        <f t="shared" si="72"/>
        <v>1440</v>
      </c>
      <c r="G93" s="77"/>
      <c r="H93" s="77">
        <f t="shared" si="73"/>
        <v>2010.6</v>
      </c>
      <c r="I93" s="77"/>
      <c r="J93" s="77">
        <f t="shared" si="74"/>
        <v>2568.6</v>
      </c>
      <c r="K93" s="77"/>
      <c r="L93" s="77">
        <f t="shared" si="75"/>
        <v>1971</v>
      </c>
      <c r="M93" s="77"/>
      <c r="N93" s="116">
        <f t="shared" si="76"/>
        <v>2541.6</v>
      </c>
      <c r="O93" s="95"/>
      <c r="P93" s="95"/>
      <c r="Q93" s="95"/>
      <c r="R93" s="95">
        <f t="shared" si="77"/>
        <v>3313.8</v>
      </c>
      <c r="S93" s="95"/>
      <c r="T93" s="95">
        <f t="shared" si="78"/>
        <v>2484</v>
      </c>
      <c r="U93" s="97"/>
      <c r="V93" s="95">
        <f t="shared" si="79"/>
        <v>3054.6</v>
      </c>
      <c r="W93" s="97"/>
    </row>
    <row r="94" spans="1:23" x14ac:dyDescent="0.2">
      <c r="A94" s="52">
        <v>2000</v>
      </c>
      <c r="B94" s="77">
        <f t="shared" si="70"/>
        <v>1000</v>
      </c>
      <c r="C94" s="77"/>
      <c r="D94" s="77">
        <f t="shared" si="71"/>
        <v>1634</v>
      </c>
      <c r="E94" s="77"/>
      <c r="F94" s="77">
        <f t="shared" si="72"/>
        <v>1600</v>
      </c>
      <c r="G94" s="77"/>
      <c r="H94" s="77">
        <f t="shared" si="73"/>
        <v>2234</v>
      </c>
      <c r="I94" s="77"/>
      <c r="J94" s="77">
        <f t="shared" si="74"/>
        <v>2854</v>
      </c>
      <c r="K94" s="77"/>
      <c r="L94" s="77">
        <f t="shared" si="75"/>
        <v>2190</v>
      </c>
      <c r="M94" s="77"/>
      <c r="N94" s="116">
        <f t="shared" si="76"/>
        <v>2824</v>
      </c>
      <c r="O94" s="95"/>
      <c r="P94" s="95"/>
      <c r="Q94" s="95"/>
      <c r="R94" s="95">
        <f t="shared" si="77"/>
        <v>3682</v>
      </c>
      <c r="S94" s="95"/>
      <c r="T94" s="95">
        <f t="shared" si="78"/>
        <v>2760</v>
      </c>
      <c r="U94" s="97"/>
      <c r="V94" s="95">
        <f t="shared" si="79"/>
        <v>3394</v>
      </c>
      <c r="W94" s="97"/>
    </row>
    <row r="95" spans="1:23" x14ac:dyDescent="0.2">
      <c r="A95" s="52">
        <v>2300</v>
      </c>
      <c r="B95" s="77">
        <f t="shared" si="70"/>
        <v>1150</v>
      </c>
      <c r="C95" s="77"/>
      <c r="D95" s="77">
        <f t="shared" si="71"/>
        <v>1879.1</v>
      </c>
      <c r="E95" s="77"/>
      <c r="F95" s="77">
        <f t="shared" si="72"/>
        <v>1840</v>
      </c>
      <c r="G95" s="77"/>
      <c r="H95" s="77">
        <f t="shared" si="73"/>
        <v>2569.1</v>
      </c>
      <c r="I95" s="77"/>
      <c r="J95" s="77">
        <f t="shared" si="74"/>
        <v>3282.1</v>
      </c>
      <c r="K95" s="77"/>
      <c r="L95" s="77">
        <f t="shared" si="75"/>
        <v>2518.5</v>
      </c>
      <c r="M95" s="77"/>
      <c r="N95" s="116">
        <f t="shared" si="76"/>
        <v>3247.6</v>
      </c>
      <c r="O95" s="95"/>
      <c r="P95" s="95"/>
      <c r="Q95" s="95"/>
      <c r="R95" s="95">
        <f t="shared" si="77"/>
        <v>4234.3</v>
      </c>
      <c r="S95" s="95"/>
      <c r="T95" s="95">
        <f t="shared" si="78"/>
        <v>3174</v>
      </c>
      <c r="U95" s="97"/>
      <c r="V95" s="95">
        <f t="shared" si="79"/>
        <v>3903.1</v>
      </c>
      <c r="W95" s="97"/>
    </row>
    <row r="96" spans="1:23" x14ac:dyDescent="0.2">
      <c r="A96" s="52">
        <v>2600</v>
      </c>
      <c r="B96" s="77">
        <f t="shared" si="70"/>
        <v>1300</v>
      </c>
      <c r="C96" s="77"/>
      <c r="D96" s="77">
        <f t="shared" si="71"/>
        <v>2124.1999999999998</v>
      </c>
      <c r="E96" s="77"/>
      <c r="F96" s="77">
        <f t="shared" si="72"/>
        <v>2080</v>
      </c>
      <c r="G96" s="77"/>
      <c r="H96" s="77">
        <f t="shared" si="73"/>
        <v>2904.2</v>
      </c>
      <c r="I96" s="77"/>
      <c r="J96" s="77">
        <f t="shared" si="74"/>
        <v>3710.2</v>
      </c>
      <c r="K96" s="77"/>
      <c r="L96" s="77">
        <f t="shared" si="75"/>
        <v>2847</v>
      </c>
      <c r="M96" s="77"/>
      <c r="N96" s="116">
        <f t="shared" si="76"/>
        <v>3671.2</v>
      </c>
      <c r="O96" s="95"/>
      <c r="P96" s="95"/>
      <c r="Q96" s="95"/>
      <c r="R96" s="95">
        <f t="shared" si="77"/>
        <v>4786.6000000000004</v>
      </c>
      <c r="S96" s="95"/>
      <c r="T96" s="95">
        <f t="shared" si="78"/>
        <v>3588</v>
      </c>
      <c r="U96" s="97"/>
      <c r="V96" s="95">
        <f t="shared" si="79"/>
        <v>4412.2</v>
      </c>
      <c r="W96" s="97"/>
    </row>
    <row r="97" spans="1:23" x14ac:dyDescent="0.2">
      <c r="A97" s="52">
        <v>3000</v>
      </c>
      <c r="B97" s="77">
        <f>$B$85*$A97/1000</f>
        <v>1500</v>
      </c>
      <c r="C97" s="77"/>
      <c r="D97" s="77">
        <f t="shared" si="71"/>
        <v>2451</v>
      </c>
      <c r="E97" s="77"/>
      <c r="F97" s="77">
        <f t="shared" si="72"/>
        <v>2400</v>
      </c>
      <c r="G97" s="77"/>
      <c r="H97" s="77">
        <f t="shared" si="73"/>
        <v>3351</v>
      </c>
      <c r="I97" s="77"/>
      <c r="J97" s="77">
        <f t="shared" si="74"/>
        <v>4281</v>
      </c>
      <c r="K97" s="77"/>
      <c r="L97" s="77">
        <f t="shared" si="75"/>
        <v>3285</v>
      </c>
      <c r="M97" s="77"/>
      <c r="N97" s="116">
        <f t="shared" si="76"/>
        <v>4236</v>
      </c>
      <c r="O97" s="95"/>
      <c r="P97" s="95"/>
      <c r="Q97" s="95"/>
      <c r="R97" s="95">
        <f t="shared" si="77"/>
        <v>5523</v>
      </c>
      <c r="S97" s="95"/>
      <c r="T97" s="95">
        <f t="shared" si="78"/>
        <v>4140</v>
      </c>
      <c r="U97" s="97"/>
      <c r="V97" s="95">
        <f t="shared" si="79"/>
        <v>5091</v>
      </c>
      <c r="W97" s="97"/>
    </row>
    <row r="98" spans="1:23" x14ac:dyDescent="0.2">
      <c r="A98" s="85"/>
      <c r="B98" s="86"/>
      <c r="C98" s="86"/>
      <c r="D98" s="86"/>
      <c r="E98" s="86"/>
      <c r="F98" s="86"/>
      <c r="G98" s="86"/>
      <c r="H98" s="86"/>
      <c r="I98" s="86"/>
      <c r="J98" s="86"/>
      <c r="K98" s="86"/>
      <c r="L98" s="86"/>
      <c r="M98" s="86"/>
      <c r="N98" s="86"/>
      <c r="O98" s="86"/>
      <c r="P98" s="86"/>
      <c r="Q98" s="86"/>
      <c r="R98" s="86"/>
      <c r="S98" s="86"/>
      <c r="T98" s="70"/>
      <c r="U98" s="70"/>
      <c r="V98" s="70"/>
      <c r="W98" s="70"/>
    </row>
    <row r="99" spans="1:23" ht="20.25" x14ac:dyDescent="0.3">
      <c r="A99" s="139" t="s">
        <v>36</v>
      </c>
      <c r="B99" s="140"/>
      <c r="C99" s="140"/>
      <c r="D99" s="140"/>
      <c r="E99" s="140"/>
      <c r="F99" s="140"/>
      <c r="G99" s="140"/>
      <c r="H99" s="140"/>
      <c r="I99" s="140"/>
      <c r="J99" s="140"/>
      <c r="K99" s="140"/>
      <c r="L99" s="140"/>
      <c r="M99" s="140"/>
      <c r="N99" s="135"/>
      <c r="O99" s="135"/>
      <c r="P99" s="135"/>
      <c r="Q99" s="135"/>
      <c r="R99" s="135"/>
      <c r="S99" s="135"/>
      <c r="T99" s="135"/>
      <c r="U99" s="135"/>
      <c r="V99" s="135"/>
      <c r="W99" s="136"/>
    </row>
    <row r="100" spans="1:23" x14ac:dyDescent="0.2">
      <c r="A100" s="73"/>
      <c r="B100" s="137" t="s">
        <v>47</v>
      </c>
      <c r="C100" s="152"/>
      <c r="D100" s="137" t="s">
        <v>48</v>
      </c>
      <c r="E100" s="152"/>
      <c r="F100" s="137" t="s">
        <v>49</v>
      </c>
      <c r="G100" s="152"/>
      <c r="H100" s="137" t="s">
        <v>50</v>
      </c>
      <c r="I100" s="152"/>
      <c r="J100" s="148" t="s">
        <v>55</v>
      </c>
      <c r="K100" s="155"/>
      <c r="L100" s="138" t="s">
        <v>51</v>
      </c>
      <c r="M100" s="152"/>
      <c r="N100" s="148" t="s">
        <v>52</v>
      </c>
      <c r="O100" s="149"/>
      <c r="P100" s="132"/>
      <c r="Q100" s="132"/>
      <c r="R100" s="148" t="s">
        <v>56</v>
      </c>
      <c r="S100" s="154"/>
      <c r="T100" s="150" t="s">
        <v>53</v>
      </c>
      <c r="U100" s="149"/>
      <c r="V100" s="138" t="s">
        <v>54</v>
      </c>
      <c r="W100" s="151"/>
    </row>
    <row r="101" spans="1:23" x14ac:dyDescent="0.2">
      <c r="A101" s="74" t="s">
        <v>31</v>
      </c>
      <c r="B101" s="75" t="s">
        <v>45</v>
      </c>
      <c r="C101" s="75" t="s">
        <v>46</v>
      </c>
      <c r="D101" s="75" t="s">
        <v>45</v>
      </c>
      <c r="E101" s="75" t="s">
        <v>46</v>
      </c>
      <c r="F101" s="75" t="s">
        <v>45</v>
      </c>
      <c r="G101" s="75" t="s">
        <v>46</v>
      </c>
      <c r="H101" s="75" t="s">
        <v>45</v>
      </c>
      <c r="I101" s="75" t="s">
        <v>46</v>
      </c>
      <c r="J101" s="75"/>
      <c r="K101" s="75"/>
      <c r="L101" s="75" t="s">
        <v>45</v>
      </c>
      <c r="M101" s="75" t="s">
        <v>46</v>
      </c>
      <c r="N101" s="75" t="s">
        <v>45</v>
      </c>
      <c r="O101" s="75" t="s">
        <v>46</v>
      </c>
      <c r="P101" s="75"/>
      <c r="Q101" s="75"/>
      <c r="R101" s="75"/>
      <c r="S101" s="75"/>
      <c r="T101" s="75" t="s">
        <v>45</v>
      </c>
      <c r="U101" s="75" t="s">
        <v>46</v>
      </c>
      <c r="V101" s="75" t="s">
        <v>45</v>
      </c>
      <c r="W101" s="75" t="s">
        <v>46</v>
      </c>
    </row>
    <row r="102" spans="1:23" x14ac:dyDescent="0.2">
      <c r="A102" s="51">
        <v>400</v>
      </c>
      <c r="B102" s="77">
        <f t="shared" ref="B102:B107" si="80">$B$108*$A102/1000</f>
        <v>233.2</v>
      </c>
      <c r="C102" s="77"/>
      <c r="D102" s="77">
        <f t="shared" ref="D102:D107" si="81">$D$108*$A102/1000</f>
        <v>376.8</v>
      </c>
      <c r="E102" s="77"/>
      <c r="F102" s="77">
        <f t="shared" ref="F102:F107" si="82">$F$108*$A102/1000</f>
        <v>372.8</v>
      </c>
      <c r="G102" s="77"/>
      <c r="H102" s="77">
        <f t="shared" ref="H102:H107" si="83">$H$108*$A102/1000</f>
        <v>516.4</v>
      </c>
      <c r="I102" s="77"/>
      <c r="J102" s="77">
        <f t="shared" ref="J102:J106" si="84">$J$108*$A102/1000</f>
        <v>658.4</v>
      </c>
      <c r="K102" s="77"/>
      <c r="L102" s="77">
        <f t="shared" ref="L102:L107" si="85">$L$108*$A102/1000</f>
        <v>510.4</v>
      </c>
      <c r="M102" s="77"/>
      <c r="N102" s="95">
        <f t="shared" ref="N102:N106" si="86">$N$108*$A102/1000</f>
        <v>654</v>
      </c>
      <c r="O102" s="77"/>
      <c r="P102" s="77"/>
      <c r="Q102" s="77"/>
      <c r="R102" s="116">
        <f t="shared" ref="R102:R106" si="87">$R$108*$A102/1000</f>
        <v>840</v>
      </c>
      <c r="S102" s="77"/>
      <c r="T102" s="117">
        <f t="shared" ref="T102:T106" si="88">$T$108*$A102/1000</f>
        <v>643.20000000000005</v>
      </c>
      <c r="U102" s="88"/>
      <c r="V102" s="116">
        <f t="shared" ref="V102:V106" si="89">$V$108*$A102/1000</f>
        <v>786.8</v>
      </c>
      <c r="W102" s="88"/>
    </row>
    <row r="103" spans="1:23" x14ac:dyDescent="0.2">
      <c r="A103" s="52">
        <v>500</v>
      </c>
      <c r="B103" s="77">
        <f t="shared" si="80"/>
        <v>291.5</v>
      </c>
      <c r="C103" s="77"/>
      <c r="D103" s="77">
        <f t="shared" si="81"/>
        <v>471</v>
      </c>
      <c r="E103" s="77"/>
      <c r="F103" s="77">
        <f t="shared" si="82"/>
        <v>466</v>
      </c>
      <c r="G103" s="77"/>
      <c r="H103" s="77">
        <f t="shared" si="83"/>
        <v>645.5</v>
      </c>
      <c r="I103" s="77"/>
      <c r="J103" s="77">
        <f t="shared" si="84"/>
        <v>823</v>
      </c>
      <c r="K103" s="77"/>
      <c r="L103" s="77">
        <f t="shared" si="85"/>
        <v>638</v>
      </c>
      <c r="M103" s="77"/>
      <c r="N103" s="95">
        <f t="shared" si="86"/>
        <v>817.5</v>
      </c>
      <c r="O103" s="77"/>
      <c r="P103" s="77"/>
      <c r="Q103" s="77"/>
      <c r="R103" s="116">
        <f t="shared" si="87"/>
        <v>1050</v>
      </c>
      <c r="S103" s="77"/>
      <c r="T103" s="117">
        <f t="shared" si="88"/>
        <v>804</v>
      </c>
      <c r="U103" s="88"/>
      <c r="V103" s="116">
        <f t="shared" si="89"/>
        <v>983.5</v>
      </c>
      <c r="W103" s="88"/>
    </row>
    <row r="104" spans="1:23" x14ac:dyDescent="0.2">
      <c r="A104" s="52">
        <v>600</v>
      </c>
      <c r="B104" s="77">
        <f t="shared" si="80"/>
        <v>349.8</v>
      </c>
      <c r="C104" s="77"/>
      <c r="D104" s="77">
        <f t="shared" si="81"/>
        <v>565.20000000000005</v>
      </c>
      <c r="E104" s="77"/>
      <c r="F104" s="77">
        <f t="shared" si="82"/>
        <v>559.20000000000005</v>
      </c>
      <c r="G104" s="77"/>
      <c r="H104" s="77">
        <f t="shared" si="83"/>
        <v>774.6</v>
      </c>
      <c r="I104" s="77"/>
      <c r="J104" s="77">
        <f t="shared" si="84"/>
        <v>987.6</v>
      </c>
      <c r="K104" s="77"/>
      <c r="L104" s="77">
        <f t="shared" si="85"/>
        <v>765.6</v>
      </c>
      <c r="M104" s="77"/>
      <c r="N104" s="95">
        <f t="shared" si="86"/>
        <v>981</v>
      </c>
      <c r="O104" s="77"/>
      <c r="P104" s="77"/>
      <c r="Q104" s="77"/>
      <c r="R104" s="116">
        <f t="shared" si="87"/>
        <v>1260</v>
      </c>
      <c r="S104" s="77"/>
      <c r="T104" s="117">
        <f t="shared" si="88"/>
        <v>964.8</v>
      </c>
      <c r="U104" s="88"/>
      <c r="V104" s="116">
        <f t="shared" si="89"/>
        <v>1180.2</v>
      </c>
      <c r="W104" s="88"/>
    </row>
    <row r="105" spans="1:23" x14ac:dyDescent="0.2">
      <c r="A105" s="52">
        <v>700</v>
      </c>
      <c r="B105" s="77">
        <f t="shared" si="80"/>
        <v>408.1</v>
      </c>
      <c r="C105" s="77"/>
      <c r="D105" s="77">
        <f t="shared" si="81"/>
        <v>659.4</v>
      </c>
      <c r="E105" s="77"/>
      <c r="F105" s="77">
        <f t="shared" si="82"/>
        <v>652.4</v>
      </c>
      <c r="G105" s="77"/>
      <c r="H105" s="77">
        <f t="shared" si="83"/>
        <v>903.7</v>
      </c>
      <c r="I105" s="77"/>
      <c r="J105" s="77">
        <f t="shared" si="84"/>
        <v>1152.2</v>
      </c>
      <c r="K105" s="77"/>
      <c r="L105" s="77">
        <f t="shared" si="85"/>
        <v>893.2</v>
      </c>
      <c r="M105" s="77"/>
      <c r="N105" s="95">
        <f t="shared" si="86"/>
        <v>1144.5</v>
      </c>
      <c r="O105" s="77"/>
      <c r="P105" s="77"/>
      <c r="Q105" s="77"/>
      <c r="R105" s="116">
        <f t="shared" si="87"/>
        <v>1470</v>
      </c>
      <c r="S105" s="77"/>
      <c r="T105" s="117">
        <f t="shared" si="88"/>
        <v>1125.5999999999999</v>
      </c>
      <c r="U105" s="88"/>
      <c r="V105" s="116">
        <f t="shared" si="89"/>
        <v>1376.9</v>
      </c>
      <c r="W105" s="88"/>
    </row>
    <row r="106" spans="1:23" x14ac:dyDescent="0.2">
      <c r="A106" s="52">
        <v>800</v>
      </c>
      <c r="B106" s="77">
        <f t="shared" si="80"/>
        <v>466.4</v>
      </c>
      <c r="C106" s="77"/>
      <c r="D106" s="77">
        <f t="shared" si="81"/>
        <v>753.6</v>
      </c>
      <c r="E106" s="77"/>
      <c r="F106" s="77">
        <f t="shared" si="82"/>
        <v>745.6</v>
      </c>
      <c r="G106" s="77"/>
      <c r="H106" s="77">
        <f t="shared" si="83"/>
        <v>1032.8</v>
      </c>
      <c r="I106" s="77"/>
      <c r="J106" s="77">
        <f t="shared" si="84"/>
        <v>1316.8</v>
      </c>
      <c r="K106" s="77"/>
      <c r="L106" s="77">
        <f t="shared" si="85"/>
        <v>1020.8</v>
      </c>
      <c r="M106" s="77"/>
      <c r="N106" s="95">
        <f t="shared" si="86"/>
        <v>1308</v>
      </c>
      <c r="O106" s="77"/>
      <c r="P106" s="77"/>
      <c r="Q106" s="77"/>
      <c r="R106" s="116">
        <f t="shared" si="87"/>
        <v>1680</v>
      </c>
      <c r="S106" s="77"/>
      <c r="T106" s="117">
        <f t="shared" si="88"/>
        <v>1286.4000000000001</v>
      </c>
      <c r="U106" s="88"/>
      <c r="V106" s="116">
        <f t="shared" si="89"/>
        <v>1573.6</v>
      </c>
      <c r="W106" s="88"/>
    </row>
    <row r="107" spans="1:23" x14ac:dyDescent="0.2">
      <c r="A107" s="52">
        <v>900</v>
      </c>
      <c r="B107" s="77">
        <f t="shared" si="80"/>
        <v>524.70000000000005</v>
      </c>
      <c r="C107" s="77"/>
      <c r="D107" s="77">
        <f t="shared" si="81"/>
        <v>847.8</v>
      </c>
      <c r="E107" s="77"/>
      <c r="F107" s="77">
        <f t="shared" si="82"/>
        <v>838.8</v>
      </c>
      <c r="G107" s="77"/>
      <c r="H107" s="77">
        <f t="shared" si="83"/>
        <v>1161.9000000000001</v>
      </c>
      <c r="I107" s="77"/>
      <c r="J107" s="77">
        <f>$J$108*$A107/1000</f>
        <v>1481.4</v>
      </c>
      <c r="K107" s="77"/>
      <c r="L107" s="77">
        <f t="shared" si="85"/>
        <v>1148.4000000000001</v>
      </c>
      <c r="M107" s="77"/>
      <c r="N107" s="95">
        <f>$N$108*$A107/1000</f>
        <v>1471.5</v>
      </c>
      <c r="O107" s="103"/>
      <c r="P107" s="103"/>
      <c r="Q107" s="103"/>
      <c r="R107" s="116">
        <f>$R$108*$A107/1000</f>
        <v>1890</v>
      </c>
      <c r="S107" s="103"/>
      <c r="T107" s="117">
        <f>$T$108*$A107/1000</f>
        <v>1447.2</v>
      </c>
      <c r="U107" s="104"/>
      <c r="V107" s="116">
        <f>$V$108*$A107/1000</f>
        <v>1770.3</v>
      </c>
      <c r="W107" s="103"/>
    </row>
    <row r="108" spans="1:23" x14ac:dyDescent="0.2">
      <c r="A108" s="52">
        <v>1000</v>
      </c>
      <c r="B108" s="83">
        <v>583</v>
      </c>
      <c r="C108" s="87">
        <v>1.2470000000000001</v>
      </c>
      <c r="D108" s="83">
        <v>942</v>
      </c>
      <c r="E108" s="87">
        <v>1.254</v>
      </c>
      <c r="F108" s="83">
        <v>932</v>
      </c>
      <c r="G108" s="87">
        <v>1.2649999999999999</v>
      </c>
      <c r="H108" s="83">
        <v>1291</v>
      </c>
      <c r="I108" s="87">
        <v>1.2789999999999999</v>
      </c>
      <c r="J108" s="83">
        <v>1646</v>
      </c>
      <c r="K108" s="87">
        <v>1.2929999999999999</v>
      </c>
      <c r="L108" s="83">
        <v>1276</v>
      </c>
      <c r="M108" s="87">
        <v>1.2989999999999999</v>
      </c>
      <c r="N108" s="114">
        <v>1635</v>
      </c>
      <c r="O108" s="106">
        <v>1.3049999999999999</v>
      </c>
      <c r="P108" s="106"/>
      <c r="Q108" s="106"/>
      <c r="R108" s="114">
        <v>2100</v>
      </c>
      <c r="S108" s="106">
        <v>1.3</v>
      </c>
      <c r="T108" s="107">
        <v>1608</v>
      </c>
      <c r="U108" s="108">
        <v>1.2949999999999999</v>
      </c>
      <c r="V108" s="108">
        <v>1967</v>
      </c>
      <c r="W108" s="108">
        <v>1.2989999999999999</v>
      </c>
    </row>
    <row r="109" spans="1:23" x14ac:dyDescent="0.2">
      <c r="A109" s="52">
        <v>1100</v>
      </c>
      <c r="B109" s="77">
        <f>$B$108*$A109/1000</f>
        <v>641.29999999999995</v>
      </c>
      <c r="C109" s="77"/>
      <c r="D109" s="77">
        <f>$D$108*$A109/1000</f>
        <v>1036.2</v>
      </c>
      <c r="E109" s="77"/>
      <c r="F109" s="77">
        <f>$F$108*$A109/1000</f>
        <v>1025.2</v>
      </c>
      <c r="G109" s="77"/>
      <c r="H109" s="77">
        <f>$H$108*$A109/1000</f>
        <v>1420.1</v>
      </c>
      <c r="I109" s="77"/>
      <c r="J109" s="77">
        <f>$J$108*$A109/1000</f>
        <v>1810.6</v>
      </c>
      <c r="K109" s="77"/>
      <c r="L109" s="77">
        <f>$L$108*$A109/1000</f>
        <v>1403.6</v>
      </c>
      <c r="M109" s="77"/>
      <c r="N109" s="116">
        <f>$N$108*$A109/1000</f>
        <v>1798.5</v>
      </c>
      <c r="O109" s="95"/>
      <c r="P109" s="95"/>
      <c r="Q109" s="95"/>
      <c r="R109" s="95">
        <f>$R$108*$A109/1000</f>
        <v>2310</v>
      </c>
      <c r="S109" s="95"/>
      <c r="T109" s="95">
        <f>$T$108*$A109/1000</f>
        <v>1768.8</v>
      </c>
      <c r="U109" s="95"/>
      <c r="V109" s="95">
        <f>$V$108*$A109/1000</f>
        <v>2163.6999999999998</v>
      </c>
      <c r="W109" s="95"/>
    </row>
    <row r="110" spans="1:23" x14ac:dyDescent="0.2">
      <c r="A110" s="52">
        <v>1200</v>
      </c>
      <c r="B110" s="77">
        <f t="shared" ref="B110:B120" si="90">$B$108*$A110/1000</f>
        <v>699.6</v>
      </c>
      <c r="C110" s="77"/>
      <c r="D110" s="77">
        <f t="shared" ref="D110:D120" si="91">$D$108*$A110/1000</f>
        <v>1130.4000000000001</v>
      </c>
      <c r="E110" s="77"/>
      <c r="F110" s="77">
        <f t="shared" ref="F110:F120" si="92">$F$108*$A110/1000</f>
        <v>1118.4000000000001</v>
      </c>
      <c r="G110" s="77"/>
      <c r="H110" s="77">
        <f t="shared" ref="H110:H120" si="93">$H$108*$A110/1000</f>
        <v>1549.2</v>
      </c>
      <c r="I110" s="77"/>
      <c r="J110" s="77">
        <f t="shared" ref="J110:J120" si="94">$J$108*$A110/1000</f>
        <v>1975.2</v>
      </c>
      <c r="K110" s="77"/>
      <c r="L110" s="77">
        <f t="shared" ref="L110:L120" si="95">$L$108*$A110/1000</f>
        <v>1531.2</v>
      </c>
      <c r="M110" s="77"/>
      <c r="N110" s="116">
        <f t="shared" ref="N110:N120" si="96">$N$108*$A110/1000</f>
        <v>1962</v>
      </c>
      <c r="O110" s="105"/>
      <c r="P110" s="105"/>
      <c r="Q110" s="105"/>
      <c r="R110" s="95">
        <f t="shared" ref="R110:R120" si="97">$R$108*$A110/1000</f>
        <v>2520</v>
      </c>
      <c r="S110" s="105"/>
      <c r="T110" s="95">
        <f t="shared" ref="T110:T120" si="98">$T$108*$A110/1000</f>
        <v>1929.6</v>
      </c>
      <c r="U110" s="105"/>
      <c r="V110" s="95">
        <f t="shared" ref="V110:V120" si="99">$V$108*$A110/1000</f>
        <v>2360.4</v>
      </c>
      <c r="W110" s="105"/>
    </row>
    <row r="111" spans="1:23" x14ac:dyDescent="0.2">
      <c r="A111" s="52">
        <v>1300</v>
      </c>
      <c r="B111" s="77">
        <f t="shared" si="90"/>
        <v>757.9</v>
      </c>
      <c r="C111" s="77"/>
      <c r="D111" s="77">
        <f t="shared" si="91"/>
        <v>1224.5999999999999</v>
      </c>
      <c r="E111" s="77"/>
      <c r="F111" s="77">
        <f t="shared" si="92"/>
        <v>1211.5999999999999</v>
      </c>
      <c r="G111" s="77"/>
      <c r="H111" s="77">
        <f t="shared" si="93"/>
        <v>1678.3</v>
      </c>
      <c r="I111" s="77"/>
      <c r="J111" s="77">
        <f t="shared" si="94"/>
        <v>2139.8000000000002</v>
      </c>
      <c r="K111" s="77"/>
      <c r="L111" s="77">
        <f t="shared" si="95"/>
        <v>1658.8</v>
      </c>
      <c r="M111" s="77"/>
      <c r="N111" s="116">
        <f t="shared" si="96"/>
        <v>2125.5</v>
      </c>
      <c r="O111" s="95"/>
      <c r="P111" s="95"/>
      <c r="Q111" s="95"/>
      <c r="R111" s="95">
        <f t="shared" si="97"/>
        <v>2730</v>
      </c>
      <c r="S111" s="95"/>
      <c r="T111" s="95">
        <f t="shared" si="98"/>
        <v>2090.4</v>
      </c>
      <c r="U111" s="97"/>
      <c r="V111" s="95">
        <f t="shared" si="99"/>
        <v>2557.1</v>
      </c>
      <c r="W111" s="97"/>
    </row>
    <row r="112" spans="1:23" x14ac:dyDescent="0.2">
      <c r="A112" s="52">
        <v>1400</v>
      </c>
      <c r="B112" s="77">
        <f t="shared" si="90"/>
        <v>816.2</v>
      </c>
      <c r="C112" s="77"/>
      <c r="D112" s="77">
        <f t="shared" si="91"/>
        <v>1318.8</v>
      </c>
      <c r="E112" s="77"/>
      <c r="F112" s="77">
        <f t="shared" si="92"/>
        <v>1304.8</v>
      </c>
      <c r="G112" s="77"/>
      <c r="H112" s="77">
        <f t="shared" si="93"/>
        <v>1807.4</v>
      </c>
      <c r="I112" s="77"/>
      <c r="J112" s="77">
        <f t="shared" si="94"/>
        <v>2304.4</v>
      </c>
      <c r="K112" s="77"/>
      <c r="L112" s="77">
        <f t="shared" si="95"/>
        <v>1786.4</v>
      </c>
      <c r="M112" s="77"/>
      <c r="N112" s="116">
        <f t="shared" si="96"/>
        <v>2289</v>
      </c>
      <c r="O112" s="95"/>
      <c r="P112" s="95"/>
      <c r="Q112" s="95"/>
      <c r="R112" s="95">
        <f t="shared" si="97"/>
        <v>2940</v>
      </c>
      <c r="S112" s="95"/>
      <c r="T112" s="95">
        <f t="shared" si="98"/>
        <v>2251.1999999999998</v>
      </c>
      <c r="U112" s="97"/>
      <c r="V112" s="95">
        <f t="shared" si="99"/>
        <v>2753.8</v>
      </c>
      <c r="W112" s="97"/>
    </row>
    <row r="113" spans="1:23" x14ac:dyDescent="0.2">
      <c r="A113" s="52">
        <v>1500</v>
      </c>
      <c r="B113" s="77">
        <f t="shared" si="90"/>
        <v>874.5</v>
      </c>
      <c r="C113" s="77"/>
      <c r="D113" s="77">
        <f t="shared" si="91"/>
        <v>1413</v>
      </c>
      <c r="E113" s="77"/>
      <c r="F113" s="77">
        <f t="shared" si="92"/>
        <v>1398</v>
      </c>
      <c r="G113" s="77"/>
      <c r="H113" s="77">
        <f t="shared" si="93"/>
        <v>1936.5</v>
      </c>
      <c r="I113" s="77"/>
      <c r="J113" s="77">
        <f t="shared" si="94"/>
        <v>2469</v>
      </c>
      <c r="K113" s="77"/>
      <c r="L113" s="77">
        <f t="shared" si="95"/>
        <v>1914</v>
      </c>
      <c r="M113" s="77"/>
      <c r="N113" s="116">
        <f t="shared" si="96"/>
        <v>2452.5</v>
      </c>
      <c r="O113" s="95"/>
      <c r="P113" s="95"/>
      <c r="Q113" s="95"/>
      <c r="R113" s="95">
        <f t="shared" si="97"/>
        <v>3150</v>
      </c>
      <c r="S113" s="95"/>
      <c r="T113" s="95">
        <f t="shared" si="98"/>
        <v>2412</v>
      </c>
      <c r="U113" s="97"/>
      <c r="V113" s="95">
        <f t="shared" si="99"/>
        <v>2950.5</v>
      </c>
      <c r="W113" s="97"/>
    </row>
    <row r="114" spans="1:23" x14ac:dyDescent="0.2">
      <c r="A114" s="52">
        <v>1600</v>
      </c>
      <c r="B114" s="77">
        <f t="shared" si="90"/>
        <v>932.8</v>
      </c>
      <c r="C114" s="77"/>
      <c r="D114" s="77">
        <f t="shared" si="91"/>
        <v>1507.2</v>
      </c>
      <c r="E114" s="77"/>
      <c r="F114" s="77">
        <f t="shared" si="92"/>
        <v>1491.2</v>
      </c>
      <c r="G114" s="77"/>
      <c r="H114" s="77">
        <f t="shared" si="93"/>
        <v>2065.6</v>
      </c>
      <c r="I114" s="77"/>
      <c r="J114" s="77">
        <f t="shared" si="94"/>
        <v>2633.6</v>
      </c>
      <c r="K114" s="77"/>
      <c r="L114" s="77">
        <f t="shared" si="95"/>
        <v>2041.6</v>
      </c>
      <c r="M114" s="77"/>
      <c r="N114" s="116">
        <f t="shared" si="96"/>
        <v>2616</v>
      </c>
      <c r="O114" s="95"/>
      <c r="P114" s="95"/>
      <c r="Q114" s="95"/>
      <c r="R114" s="95">
        <f t="shared" si="97"/>
        <v>3360</v>
      </c>
      <c r="S114" s="95"/>
      <c r="T114" s="95">
        <f t="shared" si="98"/>
        <v>2572.8000000000002</v>
      </c>
      <c r="U114" s="97"/>
      <c r="V114" s="95">
        <f t="shared" si="99"/>
        <v>3147.2</v>
      </c>
      <c r="W114" s="97"/>
    </row>
    <row r="115" spans="1:23" x14ac:dyDescent="0.2">
      <c r="A115" s="52">
        <v>1700</v>
      </c>
      <c r="B115" s="77">
        <f t="shared" si="90"/>
        <v>991.1</v>
      </c>
      <c r="C115" s="77"/>
      <c r="D115" s="77">
        <f t="shared" si="91"/>
        <v>1601.4</v>
      </c>
      <c r="E115" s="77"/>
      <c r="F115" s="77">
        <f t="shared" si="92"/>
        <v>1584.4</v>
      </c>
      <c r="G115" s="77"/>
      <c r="H115" s="77">
        <f t="shared" si="93"/>
        <v>2194.6999999999998</v>
      </c>
      <c r="I115" s="77"/>
      <c r="J115" s="77">
        <f t="shared" si="94"/>
        <v>2798.2</v>
      </c>
      <c r="K115" s="77"/>
      <c r="L115" s="77">
        <f t="shared" si="95"/>
        <v>2169.1999999999998</v>
      </c>
      <c r="M115" s="77"/>
      <c r="N115" s="116">
        <f t="shared" si="96"/>
        <v>2779.5</v>
      </c>
      <c r="O115" s="95"/>
      <c r="P115" s="95"/>
      <c r="Q115" s="95"/>
      <c r="R115" s="95">
        <f t="shared" si="97"/>
        <v>3570</v>
      </c>
      <c r="S115" s="95"/>
      <c r="T115" s="95">
        <f t="shared" si="98"/>
        <v>2733.6</v>
      </c>
      <c r="U115" s="97"/>
      <c r="V115" s="95">
        <f t="shared" si="99"/>
        <v>3343.9</v>
      </c>
      <c r="W115" s="97"/>
    </row>
    <row r="116" spans="1:23" x14ac:dyDescent="0.2">
      <c r="A116" s="52">
        <v>1800</v>
      </c>
      <c r="B116" s="77">
        <f t="shared" si="90"/>
        <v>1049.4000000000001</v>
      </c>
      <c r="C116" s="77"/>
      <c r="D116" s="77">
        <f t="shared" si="91"/>
        <v>1695.6</v>
      </c>
      <c r="E116" s="77"/>
      <c r="F116" s="77">
        <f t="shared" si="92"/>
        <v>1677.6</v>
      </c>
      <c r="G116" s="77"/>
      <c r="H116" s="77">
        <f t="shared" si="93"/>
        <v>2323.8000000000002</v>
      </c>
      <c r="I116" s="77"/>
      <c r="J116" s="77">
        <f t="shared" si="94"/>
        <v>2962.8</v>
      </c>
      <c r="K116" s="77"/>
      <c r="L116" s="77">
        <f t="shared" si="95"/>
        <v>2296.8000000000002</v>
      </c>
      <c r="M116" s="77"/>
      <c r="N116" s="116">
        <f t="shared" si="96"/>
        <v>2943</v>
      </c>
      <c r="O116" s="95"/>
      <c r="P116" s="95"/>
      <c r="Q116" s="95"/>
      <c r="R116" s="95">
        <f t="shared" si="97"/>
        <v>3780</v>
      </c>
      <c r="S116" s="95"/>
      <c r="T116" s="95">
        <f t="shared" si="98"/>
        <v>2894.4</v>
      </c>
      <c r="U116" s="97"/>
      <c r="V116" s="95">
        <f t="shared" si="99"/>
        <v>3540.6</v>
      </c>
      <c r="W116" s="97"/>
    </row>
    <row r="117" spans="1:23" x14ac:dyDescent="0.2">
      <c r="A117" s="52">
        <v>2000</v>
      </c>
      <c r="B117" s="77">
        <f t="shared" si="90"/>
        <v>1166</v>
      </c>
      <c r="C117" s="77"/>
      <c r="D117" s="77">
        <f t="shared" si="91"/>
        <v>1884</v>
      </c>
      <c r="E117" s="77"/>
      <c r="F117" s="77">
        <f t="shared" si="92"/>
        <v>1864</v>
      </c>
      <c r="G117" s="77"/>
      <c r="H117" s="77">
        <f t="shared" si="93"/>
        <v>2582</v>
      </c>
      <c r="I117" s="77"/>
      <c r="J117" s="77">
        <f t="shared" si="94"/>
        <v>3292</v>
      </c>
      <c r="K117" s="77"/>
      <c r="L117" s="77">
        <f t="shared" si="95"/>
        <v>2552</v>
      </c>
      <c r="M117" s="77"/>
      <c r="N117" s="116">
        <f t="shared" si="96"/>
        <v>3270</v>
      </c>
      <c r="O117" s="95"/>
      <c r="P117" s="95"/>
      <c r="Q117" s="95"/>
      <c r="R117" s="95">
        <f t="shared" si="97"/>
        <v>4200</v>
      </c>
      <c r="S117" s="95"/>
      <c r="T117" s="95">
        <f t="shared" si="98"/>
        <v>3216</v>
      </c>
      <c r="U117" s="97"/>
      <c r="V117" s="95">
        <f t="shared" si="99"/>
        <v>3934</v>
      </c>
      <c r="W117" s="97"/>
    </row>
    <row r="118" spans="1:23" x14ac:dyDescent="0.2">
      <c r="A118" s="52">
        <v>2300</v>
      </c>
      <c r="B118" s="77">
        <f t="shared" si="90"/>
        <v>1340.9</v>
      </c>
      <c r="C118" s="77"/>
      <c r="D118" s="77">
        <f t="shared" si="91"/>
        <v>2166.6</v>
      </c>
      <c r="E118" s="77"/>
      <c r="F118" s="77">
        <f t="shared" si="92"/>
        <v>2143.6</v>
      </c>
      <c r="G118" s="77"/>
      <c r="H118" s="77">
        <f t="shared" si="93"/>
        <v>2969.3</v>
      </c>
      <c r="I118" s="77"/>
      <c r="J118" s="77">
        <f t="shared" si="94"/>
        <v>3785.8</v>
      </c>
      <c r="K118" s="77"/>
      <c r="L118" s="77">
        <f t="shared" si="95"/>
        <v>2934.8</v>
      </c>
      <c r="M118" s="77"/>
      <c r="N118" s="116">
        <f t="shared" si="96"/>
        <v>3760.5</v>
      </c>
      <c r="O118" s="95"/>
      <c r="P118" s="95"/>
      <c r="Q118" s="95"/>
      <c r="R118" s="95">
        <f t="shared" si="97"/>
        <v>4830</v>
      </c>
      <c r="S118" s="95"/>
      <c r="T118" s="95">
        <f t="shared" si="98"/>
        <v>3698.4</v>
      </c>
      <c r="U118" s="97"/>
      <c r="V118" s="95">
        <f t="shared" si="99"/>
        <v>4524.1000000000004</v>
      </c>
      <c r="W118" s="97"/>
    </row>
    <row r="119" spans="1:23" x14ac:dyDescent="0.2">
      <c r="A119" s="52">
        <v>2600</v>
      </c>
      <c r="B119" s="77">
        <f t="shared" si="90"/>
        <v>1515.8</v>
      </c>
      <c r="C119" s="77"/>
      <c r="D119" s="77">
        <f t="shared" si="91"/>
        <v>2449.1999999999998</v>
      </c>
      <c r="E119" s="77"/>
      <c r="F119" s="77">
        <f t="shared" si="92"/>
        <v>2423.1999999999998</v>
      </c>
      <c r="G119" s="77"/>
      <c r="H119" s="77">
        <f t="shared" si="93"/>
        <v>3356.6</v>
      </c>
      <c r="I119" s="77"/>
      <c r="J119" s="77">
        <f t="shared" si="94"/>
        <v>4279.6000000000004</v>
      </c>
      <c r="K119" s="77"/>
      <c r="L119" s="77">
        <f t="shared" si="95"/>
        <v>3317.6</v>
      </c>
      <c r="M119" s="77"/>
      <c r="N119" s="116">
        <f t="shared" si="96"/>
        <v>4251</v>
      </c>
      <c r="O119" s="95"/>
      <c r="P119" s="95"/>
      <c r="Q119" s="95"/>
      <c r="R119" s="95">
        <f t="shared" si="97"/>
        <v>5460</v>
      </c>
      <c r="S119" s="95"/>
      <c r="T119" s="95">
        <f t="shared" si="98"/>
        <v>4180.8</v>
      </c>
      <c r="U119" s="97"/>
      <c r="V119" s="95">
        <f t="shared" si="99"/>
        <v>5114.2</v>
      </c>
      <c r="W119" s="97"/>
    </row>
    <row r="120" spans="1:23" x14ac:dyDescent="0.2">
      <c r="A120" s="52">
        <v>3000</v>
      </c>
      <c r="B120" s="77">
        <f t="shared" si="90"/>
        <v>1749</v>
      </c>
      <c r="C120" s="77"/>
      <c r="D120" s="77">
        <f t="shared" si="91"/>
        <v>2826</v>
      </c>
      <c r="E120" s="77"/>
      <c r="F120" s="77">
        <f t="shared" si="92"/>
        <v>2796</v>
      </c>
      <c r="G120" s="77"/>
      <c r="H120" s="77">
        <f t="shared" si="93"/>
        <v>3873</v>
      </c>
      <c r="I120" s="77"/>
      <c r="J120" s="77">
        <f t="shared" si="94"/>
        <v>4938</v>
      </c>
      <c r="K120" s="77"/>
      <c r="L120" s="77">
        <f t="shared" si="95"/>
        <v>3828</v>
      </c>
      <c r="M120" s="77"/>
      <c r="N120" s="116">
        <f t="shared" si="96"/>
        <v>4905</v>
      </c>
      <c r="O120" s="95"/>
      <c r="P120" s="95"/>
      <c r="Q120" s="95"/>
      <c r="R120" s="95">
        <f t="shared" si="97"/>
        <v>6300</v>
      </c>
      <c r="S120" s="95"/>
      <c r="T120" s="95">
        <f t="shared" si="98"/>
        <v>4824</v>
      </c>
      <c r="U120" s="97"/>
      <c r="V120" s="95">
        <f t="shared" si="99"/>
        <v>5901</v>
      </c>
      <c r="W120" s="97"/>
    </row>
    <row r="121" spans="1:23" x14ac:dyDescent="0.2">
      <c r="B121" s="27"/>
      <c r="C121" s="27"/>
      <c r="D121" s="27"/>
      <c r="E121" s="27"/>
      <c r="F121" s="27"/>
      <c r="G121" s="27"/>
      <c r="H121" s="27"/>
      <c r="I121" s="27"/>
      <c r="J121" s="27"/>
      <c r="K121" s="27"/>
      <c r="L121" s="27"/>
      <c r="M121" s="27"/>
      <c r="N121" s="71"/>
      <c r="O121" s="71"/>
      <c r="P121" s="71"/>
      <c r="Q121" s="71"/>
      <c r="R121" s="71"/>
      <c r="S121" s="71"/>
      <c r="T121" s="70"/>
      <c r="U121" s="70"/>
      <c r="V121" s="70"/>
      <c r="W121" s="70"/>
    </row>
    <row r="122" spans="1:23" ht="20.25" x14ac:dyDescent="0.3">
      <c r="A122" s="156"/>
      <c r="B122" s="156"/>
      <c r="C122" s="156"/>
      <c r="D122" s="156"/>
      <c r="E122" s="156"/>
      <c r="F122" s="156"/>
      <c r="G122" s="156"/>
      <c r="H122" s="156"/>
      <c r="I122" s="156"/>
      <c r="J122" s="156"/>
      <c r="K122" s="156"/>
      <c r="L122" s="156"/>
      <c r="M122" s="156"/>
      <c r="N122" s="90"/>
      <c r="O122" s="90"/>
      <c r="P122" s="129"/>
      <c r="Q122" s="129"/>
      <c r="R122" s="110"/>
      <c r="S122" s="110"/>
      <c r="T122" s="70"/>
      <c r="U122" s="70"/>
      <c r="V122" s="70"/>
      <c r="W122" s="70"/>
    </row>
    <row r="123" spans="1:23" x14ac:dyDescent="0.2">
      <c r="A123" s="54"/>
      <c r="B123" s="157"/>
      <c r="C123" s="158"/>
      <c r="D123" s="157"/>
      <c r="E123" s="158"/>
      <c r="F123" s="157"/>
      <c r="G123" s="158"/>
      <c r="H123" s="157"/>
      <c r="I123" s="158"/>
      <c r="J123" s="112"/>
      <c r="K123" s="112"/>
      <c r="L123" s="157"/>
      <c r="M123" s="158"/>
      <c r="N123" s="91"/>
      <c r="O123" s="91"/>
      <c r="P123" s="131"/>
      <c r="Q123" s="131"/>
      <c r="R123" s="112"/>
      <c r="S123" s="112"/>
      <c r="T123" s="70"/>
      <c r="U123" s="70"/>
      <c r="V123" s="70"/>
      <c r="W123" s="70"/>
    </row>
    <row r="124" spans="1:23" x14ac:dyDescent="0.2">
      <c r="A124" s="99"/>
      <c r="B124" s="92"/>
      <c r="C124" s="92"/>
      <c r="D124" s="92"/>
      <c r="E124" s="92"/>
      <c r="F124" s="92"/>
      <c r="G124" s="92"/>
      <c r="H124" s="92"/>
      <c r="I124" s="92"/>
      <c r="J124" s="111"/>
      <c r="K124" s="111"/>
      <c r="L124" s="92"/>
      <c r="M124" s="92"/>
      <c r="N124" s="92"/>
      <c r="O124" s="92"/>
      <c r="P124" s="130"/>
      <c r="Q124" s="130"/>
      <c r="R124" s="111"/>
      <c r="S124" s="111"/>
      <c r="T124" s="70"/>
      <c r="U124" s="70"/>
      <c r="V124" s="70"/>
      <c r="W124" s="70"/>
    </row>
    <row r="125" spans="1:23" x14ac:dyDescent="0.2">
      <c r="A125" s="85"/>
      <c r="B125" s="86"/>
      <c r="C125" s="86"/>
      <c r="D125" s="86"/>
      <c r="E125" s="86"/>
      <c r="F125" s="86"/>
      <c r="G125" s="86"/>
      <c r="H125" s="86"/>
      <c r="I125" s="86"/>
      <c r="J125" s="86"/>
      <c r="K125" s="86"/>
      <c r="L125" s="86"/>
      <c r="M125" s="86"/>
      <c r="N125" s="86"/>
      <c r="O125" s="86"/>
      <c r="P125" s="86"/>
      <c r="Q125" s="86"/>
      <c r="R125" s="86"/>
      <c r="S125" s="86"/>
      <c r="T125" s="70"/>
      <c r="U125" s="70"/>
      <c r="V125" s="70"/>
      <c r="W125" s="70"/>
    </row>
    <row r="126" spans="1:23" x14ac:dyDescent="0.2">
      <c r="A126" s="85"/>
      <c r="B126" s="86"/>
      <c r="C126" s="86"/>
      <c r="D126" s="86"/>
      <c r="E126" s="86"/>
      <c r="F126" s="86"/>
      <c r="G126" s="86"/>
      <c r="H126" s="86"/>
      <c r="I126" s="86"/>
      <c r="J126" s="86"/>
      <c r="K126" s="86"/>
      <c r="L126" s="86"/>
      <c r="M126" s="86"/>
      <c r="N126" s="86"/>
      <c r="O126" s="86"/>
      <c r="P126" s="86"/>
      <c r="Q126" s="86"/>
      <c r="R126" s="86"/>
      <c r="S126" s="86"/>
      <c r="T126" s="70"/>
      <c r="U126" s="70"/>
      <c r="V126" s="70"/>
      <c r="W126" s="70"/>
    </row>
    <row r="127" spans="1:23" x14ac:dyDescent="0.2">
      <c r="A127" s="85"/>
      <c r="B127" s="86"/>
      <c r="C127" s="86"/>
      <c r="D127" s="86"/>
      <c r="E127" s="86"/>
      <c r="F127" s="86"/>
      <c r="G127" s="86"/>
      <c r="H127" s="86"/>
      <c r="I127" s="86"/>
      <c r="J127" s="86"/>
      <c r="K127" s="86"/>
      <c r="L127" s="86"/>
      <c r="M127" s="86"/>
      <c r="N127" s="86"/>
      <c r="O127" s="86"/>
      <c r="P127" s="86"/>
      <c r="Q127" s="86"/>
      <c r="R127" s="86"/>
      <c r="S127" s="86"/>
      <c r="T127" s="70"/>
      <c r="U127" s="70"/>
      <c r="V127" s="70"/>
      <c r="W127" s="70"/>
    </row>
    <row r="128" spans="1:23" x14ac:dyDescent="0.2">
      <c r="A128" s="85"/>
      <c r="B128" s="86"/>
      <c r="C128" s="86"/>
      <c r="D128" s="86"/>
      <c r="E128" s="86"/>
      <c r="F128" s="86"/>
      <c r="G128" s="86"/>
      <c r="H128" s="86"/>
      <c r="I128" s="86"/>
      <c r="J128" s="86"/>
      <c r="K128" s="86"/>
      <c r="L128" s="86"/>
      <c r="M128" s="86"/>
      <c r="N128" s="86"/>
      <c r="O128" s="86"/>
      <c r="P128" s="86"/>
      <c r="Q128" s="86"/>
      <c r="R128" s="86"/>
      <c r="S128" s="86"/>
      <c r="T128" s="70"/>
      <c r="U128" s="70"/>
      <c r="V128" s="70"/>
      <c r="W128" s="70"/>
    </row>
    <row r="129" spans="1:23" x14ac:dyDescent="0.2">
      <c r="A129" s="85"/>
      <c r="B129" s="86"/>
      <c r="C129" s="86"/>
      <c r="D129" s="86"/>
      <c r="E129" s="86"/>
      <c r="F129" s="86"/>
      <c r="G129" s="86"/>
      <c r="H129" s="86"/>
      <c r="I129" s="86"/>
      <c r="J129" s="86"/>
      <c r="K129" s="86"/>
      <c r="L129" s="86"/>
      <c r="M129" s="86"/>
      <c r="N129" s="86"/>
      <c r="O129" s="86"/>
      <c r="P129" s="86"/>
      <c r="Q129" s="86"/>
      <c r="R129" s="86"/>
      <c r="S129" s="86"/>
      <c r="T129" s="70"/>
      <c r="U129" s="70"/>
      <c r="V129" s="70"/>
      <c r="W129" s="70"/>
    </row>
    <row r="130" spans="1:23" x14ac:dyDescent="0.2">
      <c r="A130" s="85"/>
      <c r="B130" s="86"/>
      <c r="C130" s="86"/>
      <c r="D130" s="86"/>
      <c r="E130" s="86"/>
      <c r="F130" s="86"/>
      <c r="G130" s="86"/>
      <c r="H130" s="86"/>
      <c r="I130" s="86"/>
      <c r="J130" s="86"/>
      <c r="K130" s="86"/>
      <c r="L130" s="86"/>
      <c r="M130" s="86"/>
      <c r="N130" s="86"/>
      <c r="O130" s="86"/>
      <c r="P130" s="86"/>
      <c r="Q130" s="86"/>
      <c r="R130" s="86"/>
      <c r="S130" s="86"/>
      <c r="T130" s="70"/>
      <c r="U130" s="70"/>
      <c r="V130" s="70"/>
      <c r="W130" s="70"/>
    </row>
    <row r="131" spans="1:23" x14ac:dyDescent="0.2">
      <c r="A131" s="85"/>
      <c r="B131" s="86"/>
      <c r="C131" s="93"/>
      <c r="D131" s="86"/>
      <c r="E131" s="93"/>
      <c r="F131" s="86"/>
      <c r="G131" s="93"/>
      <c r="H131" s="86"/>
      <c r="I131" s="93"/>
      <c r="J131" s="93"/>
      <c r="K131" s="93"/>
      <c r="L131" s="86"/>
      <c r="M131" s="93"/>
      <c r="N131" s="93"/>
      <c r="O131" s="93"/>
      <c r="P131" s="93"/>
      <c r="Q131" s="93"/>
      <c r="R131" s="93"/>
      <c r="S131" s="93"/>
      <c r="T131" s="70"/>
      <c r="U131" s="70"/>
      <c r="V131" s="70"/>
      <c r="W131" s="70"/>
    </row>
    <row r="132" spans="1:23" x14ac:dyDescent="0.2">
      <c r="A132" s="85"/>
      <c r="B132" s="86"/>
      <c r="C132" s="86"/>
      <c r="D132" s="86"/>
      <c r="E132" s="86"/>
      <c r="F132" s="86"/>
      <c r="G132" s="86"/>
      <c r="H132" s="86"/>
      <c r="I132" s="86"/>
      <c r="J132" s="86"/>
      <c r="K132" s="86"/>
      <c r="L132" s="86"/>
      <c r="M132" s="86"/>
      <c r="N132" s="86"/>
      <c r="O132" s="86"/>
      <c r="P132" s="86"/>
      <c r="Q132" s="86"/>
      <c r="R132" s="86"/>
      <c r="S132" s="86"/>
      <c r="T132" s="70"/>
      <c r="U132" s="70"/>
      <c r="V132" s="70"/>
      <c r="W132" s="70"/>
    </row>
    <row r="133" spans="1:23" x14ac:dyDescent="0.2">
      <c r="A133" s="85"/>
      <c r="B133" s="86"/>
      <c r="C133" s="86"/>
      <c r="D133" s="86"/>
      <c r="E133" s="86"/>
      <c r="F133" s="86"/>
      <c r="G133" s="86"/>
      <c r="H133" s="86"/>
      <c r="I133" s="86"/>
      <c r="J133" s="86"/>
      <c r="K133" s="86"/>
      <c r="L133" s="86"/>
      <c r="M133" s="86"/>
      <c r="N133" s="86"/>
      <c r="O133" s="86"/>
      <c r="P133" s="86"/>
      <c r="Q133" s="86"/>
      <c r="R133" s="86"/>
      <c r="S133" s="86"/>
      <c r="T133" s="70"/>
      <c r="U133" s="70"/>
      <c r="V133" s="70"/>
      <c r="W133" s="70"/>
    </row>
    <row r="134" spans="1:23" x14ac:dyDescent="0.2">
      <c r="A134" s="85"/>
      <c r="B134" s="86"/>
      <c r="C134" s="86"/>
      <c r="D134" s="86"/>
      <c r="E134" s="86"/>
      <c r="F134" s="86"/>
      <c r="G134" s="86"/>
      <c r="H134" s="86"/>
      <c r="I134" s="86"/>
      <c r="J134" s="86"/>
      <c r="K134" s="86"/>
      <c r="L134" s="86"/>
      <c r="M134" s="86"/>
      <c r="N134" s="86"/>
      <c r="O134" s="86"/>
      <c r="P134" s="86"/>
      <c r="Q134" s="86"/>
      <c r="R134" s="86"/>
      <c r="S134" s="86"/>
      <c r="T134" s="70"/>
      <c r="U134" s="70"/>
      <c r="V134" s="70"/>
      <c r="W134" s="70"/>
    </row>
    <row r="135" spans="1:23" x14ac:dyDescent="0.2">
      <c r="A135" s="85"/>
      <c r="B135" s="86"/>
      <c r="C135" s="86"/>
      <c r="D135" s="86"/>
      <c r="E135" s="86"/>
      <c r="F135" s="86"/>
      <c r="G135" s="86"/>
      <c r="H135" s="86"/>
      <c r="I135" s="86"/>
      <c r="J135" s="86"/>
      <c r="K135" s="86"/>
      <c r="L135" s="86"/>
      <c r="M135" s="86"/>
      <c r="N135" s="86"/>
      <c r="O135" s="86"/>
      <c r="P135" s="86"/>
      <c r="Q135" s="86"/>
      <c r="R135" s="86"/>
      <c r="S135" s="86"/>
      <c r="T135" s="70"/>
      <c r="U135" s="70"/>
      <c r="V135" s="70"/>
      <c r="W135" s="70"/>
    </row>
    <row r="136" spans="1:23" x14ac:dyDescent="0.2">
      <c r="A136" s="85"/>
      <c r="B136" s="86"/>
      <c r="C136" s="86"/>
      <c r="D136" s="86"/>
      <c r="E136" s="86"/>
      <c r="F136" s="86"/>
      <c r="G136" s="86"/>
      <c r="H136" s="86"/>
      <c r="I136" s="86"/>
      <c r="J136" s="86"/>
      <c r="K136" s="86"/>
      <c r="L136" s="86"/>
      <c r="M136" s="86"/>
      <c r="N136" s="86"/>
      <c r="O136" s="86"/>
      <c r="P136" s="86"/>
      <c r="Q136" s="86"/>
      <c r="R136" s="86"/>
      <c r="S136" s="86"/>
      <c r="T136" s="70"/>
      <c r="U136" s="70"/>
      <c r="V136" s="70"/>
      <c r="W136" s="70"/>
    </row>
    <row r="137" spans="1:23" x14ac:dyDescent="0.2">
      <c r="A137" s="85"/>
      <c r="B137" s="86"/>
      <c r="C137" s="86"/>
      <c r="D137" s="86"/>
      <c r="E137" s="86"/>
      <c r="F137" s="86"/>
      <c r="G137" s="86"/>
      <c r="H137" s="86"/>
      <c r="I137" s="86"/>
      <c r="J137" s="86"/>
      <c r="K137" s="86"/>
      <c r="L137" s="86"/>
      <c r="M137" s="86"/>
      <c r="N137" s="86"/>
      <c r="O137" s="86"/>
      <c r="P137" s="86"/>
      <c r="Q137" s="86"/>
      <c r="R137" s="86"/>
      <c r="S137" s="86"/>
      <c r="T137" s="70"/>
      <c r="U137" s="70"/>
      <c r="V137" s="70"/>
      <c r="W137" s="70"/>
    </row>
    <row r="138" spans="1:23" x14ac:dyDescent="0.2">
      <c r="A138" s="85"/>
      <c r="B138" s="86"/>
      <c r="C138" s="86"/>
      <c r="D138" s="86"/>
      <c r="E138" s="86"/>
      <c r="F138" s="86"/>
      <c r="G138" s="86"/>
      <c r="H138" s="86"/>
      <c r="I138" s="86"/>
      <c r="J138" s="86"/>
      <c r="K138" s="86"/>
      <c r="L138" s="86"/>
      <c r="M138" s="86"/>
      <c r="N138" s="86"/>
      <c r="O138" s="86"/>
      <c r="P138" s="86"/>
      <c r="Q138" s="86"/>
      <c r="R138" s="86"/>
      <c r="S138" s="86"/>
      <c r="T138" s="70"/>
      <c r="U138" s="70"/>
      <c r="V138" s="70"/>
      <c r="W138" s="70"/>
    </row>
    <row r="139" spans="1:23" x14ac:dyDescent="0.2">
      <c r="A139" s="85"/>
      <c r="B139" s="86"/>
      <c r="C139" s="86"/>
      <c r="D139" s="86"/>
      <c r="E139" s="86"/>
      <c r="F139" s="86"/>
      <c r="G139" s="86"/>
      <c r="H139" s="86"/>
      <c r="I139" s="86"/>
      <c r="J139" s="86"/>
      <c r="K139" s="86"/>
      <c r="L139" s="86"/>
      <c r="M139" s="86"/>
      <c r="N139" s="86"/>
      <c r="O139" s="86"/>
      <c r="P139" s="86"/>
      <c r="Q139" s="86"/>
      <c r="R139" s="86"/>
      <c r="S139" s="86"/>
      <c r="T139" s="70"/>
      <c r="U139" s="70"/>
      <c r="V139" s="70"/>
      <c r="W139" s="70"/>
    </row>
    <row r="140" spans="1:23" x14ac:dyDescent="0.2">
      <c r="A140" s="85"/>
      <c r="B140" s="86"/>
      <c r="C140" s="86"/>
      <c r="D140" s="86"/>
      <c r="E140" s="86"/>
      <c r="F140" s="86"/>
      <c r="G140" s="86"/>
      <c r="H140" s="86"/>
      <c r="I140" s="86"/>
      <c r="J140" s="86"/>
      <c r="K140" s="86"/>
      <c r="L140" s="86"/>
      <c r="M140" s="86"/>
      <c r="N140" s="86"/>
      <c r="O140" s="86"/>
      <c r="P140" s="86"/>
      <c r="Q140" s="86"/>
      <c r="R140" s="86"/>
      <c r="S140" s="86"/>
      <c r="T140" s="70"/>
      <c r="U140" s="70"/>
      <c r="V140" s="70"/>
      <c r="W140" s="70"/>
    </row>
    <row r="141" spans="1:23" ht="16.5" customHeight="1" x14ac:dyDescent="0.35">
      <c r="A141" s="159"/>
      <c r="B141" s="159"/>
      <c r="C141" s="159"/>
      <c r="D141" s="159"/>
      <c r="E141" s="159"/>
      <c r="F141" s="159"/>
      <c r="G141" s="159"/>
      <c r="H141" s="159"/>
      <c r="I141" s="159"/>
      <c r="J141" s="159"/>
      <c r="K141" s="159"/>
      <c r="L141" s="159"/>
      <c r="M141" s="159"/>
      <c r="N141" s="89"/>
      <c r="O141" s="89"/>
      <c r="P141" s="128"/>
      <c r="Q141" s="128"/>
      <c r="R141" s="109"/>
      <c r="S141" s="109"/>
      <c r="T141" s="70"/>
      <c r="U141" s="70"/>
      <c r="V141" s="70"/>
      <c r="W141" s="70"/>
    </row>
    <row r="142" spans="1:23" ht="20.25" x14ac:dyDescent="0.3">
      <c r="A142" s="156"/>
      <c r="B142" s="156"/>
      <c r="C142" s="156"/>
      <c r="D142" s="156"/>
      <c r="E142" s="156"/>
      <c r="F142" s="156"/>
      <c r="G142" s="156"/>
      <c r="H142" s="156"/>
      <c r="I142" s="156"/>
      <c r="J142" s="156"/>
      <c r="K142" s="156"/>
      <c r="L142" s="156"/>
      <c r="M142" s="156"/>
      <c r="N142" s="90"/>
      <c r="O142" s="90"/>
      <c r="P142" s="129"/>
      <c r="Q142" s="129"/>
      <c r="R142" s="110"/>
      <c r="S142" s="110"/>
      <c r="T142" s="70"/>
      <c r="U142" s="70"/>
      <c r="V142" s="70"/>
      <c r="W142" s="70"/>
    </row>
    <row r="143" spans="1:23" x14ac:dyDescent="0.2">
      <c r="A143" s="54"/>
      <c r="B143" s="157"/>
      <c r="C143" s="158"/>
      <c r="D143" s="157"/>
      <c r="E143" s="158"/>
      <c r="F143" s="157"/>
      <c r="G143" s="158"/>
      <c r="H143" s="157"/>
      <c r="I143" s="158"/>
      <c r="J143" s="112"/>
      <c r="K143" s="112"/>
      <c r="L143" s="157"/>
      <c r="M143" s="158"/>
      <c r="N143" s="91"/>
      <c r="O143" s="91"/>
      <c r="P143" s="131"/>
      <c r="Q143" s="131"/>
      <c r="R143" s="112"/>
      <c r="S143" s="112"/>
      <c r="T143" s="70"/>
      <c r="U143" s="70"/>
      <c r="V143" s="70"/>
      <c r="W143" s="70"/>
    </row>
    <row r="144" spans="1:23" x14ac:dyDescent="0.2">
      <c r="A144" s="99"/>
      <c r="B144" s="92"/>
      <c r="C144" s="92"/>
      <c r="D144" s="92"/>
      <c r="E144" s="92"/>
      <c r="F144" s="92"/>
      <c r="G144" s="92"/>
      <c r="H144" s="92"/>
      <c r="I144" s="92"/>
      <c r="J144" s="111"/>
      <c r="K144" s="111"/>
      <c r="L144" s="92"/>
      <c r="M144" s="92"/>
      <c r="N144" s="92"/>
      <c r="O144" s="92"/>
      <c r="P144" s="130"/>
      <c r="Q144" s="130"/>
      <c r="R144" s="111"/>
      <c r="S144" s="111"/>
      <c r="T144" s="70"/>
      <c r="U144" s="70"/>
      <c r="V144" s="70"/>
      <c r="W144" s="70"/>
    </row>
    <row r="145" spans="1:23" x14ac:dyDescent="0.2">
      <c r="A145" s="85"/>
      <c r="B145" s="86"/>
      <c r="C145" s="86"/>
      <c r="D145" s="86"/>
      <c r="E145" s="86"/>
      <c r="F145" s="86"/>
      <c r="G145" s="86"/>
      <c r="H145" s="86"/>
      <c r="I145" s="86"/>
      <c r="J145" s="86"/>
      <c r="K145" s="86"/>
      <c r="L145" s="86"/>
      <c r="M145" s="86"/>
      <c r="N145" s="86"/>
      <c r="O145" s="86"/>
      <c r="P145" s="86"/>
      <c r="Q145" s="86"/>
      <c r="R145" s="86"/>
      <c r="S145" s="86"/>
      <c r="T145" s="70"/>
      <c r="U145" s="70"/>
      <c r="V145" s="70"/>
      <c r="W145" s="70"/>
    </row>
    <row r="146" spans="1:23" x14ac:dyDescent="0.2">
      <c r="A146" s="85"/>
      <c r="B146" s="86"/>
      <c r="C146" s="86"/>
      <c r="D146" s="86"/>
      <c r="E146" s="86"/>
      <c r="F146" s="86"/>
      <c r="G146" s="86"/>
      <c r="H146" s="86"/>
      <c r="I146" s="86"/>
      <c r="J146" s="86"/>
      <c r="K146" s="86"/>
      <c r="L146" s="86"/>
      <c r="M146" s="86"/>
      <c r="N146" s="86"/>
      <c r="O146" s="86"/>
      <c r="P146" s="86"/>
      <c r="Q146" s="86"/>
      <c r="R146" s="86"/>
      <c r="S146" s="86"/>
      <c r="T146" s="70"/>
      <c r="U146" s="70"/>
      <c r="V146" s="70"/>
      <c r="W146" s="70"/>
    </row>
    <row r="147" spans="1:23" x14ac:dyDescent="0.2">
      <c r="A147" s="85"/>
      <c r="B147" s="86"/>
      <c r="C147" s="86"/>
      <c r="D147" s="86"/>
      <c r="E147" s="86"/>
      <c r="F147" s="86"/>
      <c r="G147" s="86"/>
      <c r="H147" s="86"/>
      <c r="I147" s="86"/>
      <c r="J147" s="86"/>
      <c r="K147" s="86"/>
      <c r="L147" s="86"/>
      <c r="M147" s="86"/>
      <c r="N147" s="86"/>
      <c r="O147" s="86"/>
      <c r="P147" s="86"/>
      <c r="Q147" s="86"/>
      <c r="R147" s="86"/>
      <c r="S147" s="86"/>
      <c r="T147" s="70"/>
      <c r="U147" s="70"/>
      <c r="V147" s="70"/>
      <c r="W147" s="70"/>
    </row>
    <row r="148" spans="1:23" x14ac:dyDescent="0.2">
      <c r="A148" s="85"/>
      <c r="B148" s="86"/>
      <c r="C148" s="86"/>
      <c r="D148" s="86"/>
      <c r="E148" s="86"/>
      <c r="F148" s="86"/>
      <c r="G148" s="86"/>
      <c r="H148" s="86"/>
      <c r="I148" s="86"/>
      <c r="J148" s="86"/>
      <c r="K148" s="86"/>
      <c r="L148" s="86"/>
      <c r="M148" s="86"/>
      <c r="N148" s="86"/>
      <c r="O148" s="86"/>
      <c r="P148" s="86"/>
      <c r="Q148" s="86"/>
      <c r="R148" s="86"/>
      <c r="S148" s="86"/>
      <c r="T148" s="70"/>
      <c r="U148" s="70"/>
      <c r="V148" s="70"/>
      <c r="W148" s="70"/>
    </row>
    <row r="149" spans="1:23" x14ac:dyDescent="0.2">
      <c r="A149" s="85"/>
      <c r="B149" s="86"/>
      <c r="C149" s="86"/>
      <c r="D149" s="86"/>
      <c r="E149" s="86"/>
      <c r="F149" s="86"/>
      <c r="G149" s="86"/>
      <c r="H149" s="86"/>
      <c r="I149" s="86"/>
      <c r="J149" s="86"/>
      <c r="K149" s="86"/>
      <c r="L149" s="86"/>
      <c r="M149" s="86"/>
      <c r="N149" s="86"/>
      <c r="O149" s="86"/>
      <c r="P149" s="86"/>
      <c r="Q149" s="86"/>
      <c r="R149" s="86"/>
      <c r="S149" s="86"/>
      <c r="T149" s="70"/>
      <c r="U149" s="70"/>
      <c r="V149" s="70"/>
      <c r="W149" s="70"/>
    </row>
    <row r="150" spans="1:23" x14ac:dyDescent="0.2">
      <c r="A150" s="85"/>
      <c r="B150" s="86"/>
      <c r="C150" s="86"/>
      <c r="D150" s="86"/>
      <c r="E150" s="86"/>
      <c r="F150" s="86"/>
      <c r="G150" s="86"/>
      <c r="H150" s="86"/>
      <c r="I150" s="86"/>
      <c r="J150" s="86"/>
      <c r="K150" s="86"/>
      <c r="L150" s="86"/>
      <c r="M150" s="86"/>
      <c r="N150" s="86"/>
      <c r="O150" s="98"/>
      <c r="P150" s="98"/>
      <c r="Q150" s="98"/>
      <c r="R150" s="98"/>
      <c r="S150" s="98"/>
      <c r="T150" s="99"/>
      <c r="U150" s="99"/>
      <c r="V150" s="98"/>
      <c r="W150" s="98"/>
    </row>
    <row r="151" spans="1:23" x14ac:dyDescent="0.2">
      <c r="A151" s="85"/>
      <c r="B151" s="86"/>
      <c r="C151" s="93"/>
      <c r="D151" s="86"/>
      <c r="E151" s="93"/>
      <c r="F151" s="86"/>
      <c r="G151" s="93"/>
      <c r="H151" s="86"/>
      <c r="I151" s="93"/>
      <c r="J151" s="93"/>
      <c r="K151" s="93"/>
      <c r="L151" s="86"/>
      <c r="M151" s="93"/>
      <c r="N151" s="100"/>
      <c r="O151" s="86"/>
      <c r="P151" s="86"/>
      <c r="Q151" s="86"/>
      <c r="R151" s="86"/>
      <c r="S151" s="86"/>
      <c r="T151" s="54"/>
      <c r="U151" s="69"/>
      <c r="V151" s="69"/>
      <c r="W151" s="69"/>
    </row>
    <row r="152" spans="1:23" x14ac:dyDescent="0.2">
      <c r="A152" s="85"/>
      <c r="B152" s="86"/>
      <c r="C152" s="86"/>
      <c r="D152" s="86"/>
      <c r="E152" s="86"/>
      <c r="F152" s="86"/>
      <c r="G152" s="86"/>
      <c r="H152" s="86"/>
      <c r="I152" s="86"/>
      <c r="J152" s="86"/>
      <c r="K152" s="86"/>
      <c r="L152" s="86"/>
      <c r="M152" s="86"/>
      <c r="N152" s="98"/>
      <c r="O152" s="86"/>
      <c r="P152" s="86"/>
      <c r="Q152" s="86"/>
      <c r="R152" s="86"/>
      <c r="S152" s="86"/>
      <c r="T152" s="102"/>
      <c r="U152" s="69"/>
      <c r="V152" s="69"/>
      <c r="W152" s="69"/>
    </row>
    <row r="153" spans="1:23" x14ac:dyDescent="0.2">
      <c r="A153" s="85"/>
      <c r="B153" s="86"/>
      <c r="C153" s="86"/>
      <c r="D153" s="86"/>
      <c r="E153" s="86"/>
      <c r="F153" s="86"/>
      <c r="G153" s="86"/>
      <c r="H153" s="86"/>
      <c r="I153" s="86"/>
      <c r="J153" s="86"/>
      <c r="K153" s="86"/>
      <c r="L153" s="86"/>
      <c r="M153" s="86"/>
      <c r="N153" s="98"/>
      <c r="O153" s="101"/>
      <c r="P153" s="101"/>
      <c r="Q153" s="101"/>
      <c r="R153" s="101"/>
      <c r="S153" s="101"/>
      <c r="T153" s="101"/>
      <c r="U153" s="101"/>
      <c r="V153" s="101"/>
      <c r="W153" s="101"/>
    </row>
    <row r="154" spans="1:23" x14ac:dyDescent="0.2">
      <c r="A154" s="85"/>
      <c r="B154" s="86"/>
      <c r="C154" s="86"/>
      <c r="D154" s="86"/>
      <c r="E154" s="86"/>
      <c r="F154" s="86"/>
      <c r="G154" s="86"/>
      <c r="H154" s="86"/>
      <c r="I154" s="86"/>
      <c r="J154" s="86"/>
      <c r="K154" s="86"/>
      <c r="L154" s="86"/>
      <c r="M154" s="86"/>
      <c r="N154" s="86"/>
      <c r="O154" s="86"/>
      <c r="P154" s="86"/>
      <c r="Q154" s="86"/>
      <c r="R154" s="86"/>
      <c r="S154" s="86"/>
      <c r="T154" s="70"/>
      <c r="U154" s="70"/>
      <c r="V154" s="70"/>
      <c r="W154" s="70"/>
    </row>
    <row r="155" spans="1:23" x14ac:dyDescent="0.2">
      <c r="A155" s="85"/>
      <c r="B155" s="86"/>
      <c r="C155" s="86"/>
      <c r="D155" s="86"/>
      <c r="E155" s="86"/>
      <c r="F155" s="86"/>
      <c r="G155" s="86"/>
      <c r="H155" s="86"/>
      <c r="I155" s="86"/>
      <c r="J155" s="86"/>
      <c r="K155" s="86"/>
      <c r="L155" s="86"/>
      <c r="M155" s="86"/>
      <c r="N155" s="86"/>
      <c r="O155" s="86"/>
      <c r="P155" s="86"/>
      <c r="Q155" s="86"/>
      <c r="R155" s="86"/>
      <c r="S155" s="86"/>
      <c r="T155" s="70"/>
      <c r="U155" s="70"/>
      <c r="V155" s="70"/>
      <c r="W155" s="70"/>
    </row>
    <row r="156" spans="1:23" x14ac:dyDescent="0.2">
      <c r="A156" s="85"/>
      <c r="B156" s="86"/>
      <c r="C156" s="86"/>
      <c r="D156" s="86"/>
      <c r="E156" s="86"/>
      <c r="F156" s="86"/>
      <c r="G156" s="86"/>
      <c r="H156" s="86"/>
      <c r="I156" s="86"/>
      <c r="J156" s="86"/>
      <c r="K156" s="86"/>
      <c r="L156" s="86"/>
      <c r="M156" s="86"/>
      <c r="N156" s="86"/>
      <c r="O156" s="86"/>
      <c r="P156" s="86"/>
      <c r="Q156" s="86"/>
      <c r="R156" s="86"/>
      <c r="S156" s="86"/>
      <c r="T156" s="70"/>
      <c r="U156" s="70"/>
      <c r="V156" s="70"/>
      <c r="W156" s="70"/>
    </row>
    <row r="157" spans="1:23" x14ac:dyDescent="0.2">
      <c r="A157" s="85"/>
      <c r="B157" s="86"/>
      <c r="C157" s="86"/>
      <c r="D157" s="86"/>
      <c r="E157" s="86"/>
      <c r="F157" s="86"/>
      <c r="G157" s="86"/>
      <c r="H157" s="86"/>
      <c r="I157" s="86"/>
      <c r="J157" s="86"/>
      <c r="K157" s="86"/>
      <c r="L157" s="86"/>
      <c r="M157" s="86"/>
      <c r="N157" s="86"/>
      <c r="O157" s="86"/>
      <c r="P157" s="86"/>
      <c r="Q157" s="86"/>
      <c r="R157" s="86"/>
      <c r="S157" s="86"/>
      <c r="T157" s="70"/>
      <c r="U157" s="70"/>
      <c r="V157" s="70"/>
      <c r="W157" s="70"/>
    </row>
    <row r="158" spans="1:23" x14ac:dyDescent="0.2">
      <c r="A158" s="85"/>
      <c r="B158" s="86"/>
      <c r="C158" s="86"/>
      <c r="D158" s="86"/>
      <c r="E158" s="86"/>
      <c r="F158" s="86"/>
      <c r="G158" s="86"/>
      <c r="H158" s="86"/>
      <c r="I158" s="86"/>
      <c r="J158" s="86"/>
      <c r="K158" s="86"/>
      <c r="L158" s="86"/>
      <c r="M158" s="86"/>
      <c r="N158" s="86"/>
      <c r="O158" s="86"/>
      <c r="P158" s="86"/>
      <c r="Q158" s="86"/>
      <c r="R158" s="86"/>
      <c r="S158" s="86"/>
      <c r="T158" s="70"/>
      <c r="U158" s="70"/>
      <c r="V158" s="70"/>
      <c r="W158" s="70"/>
    </row>
    <row r="159" spans="1:23" x14ac:dyDescent="0.2">
      <c r="A159" s="85"/>
      <c r="B159" s="86"/>
      <c r="C159" s="86"/>
      <c r="D159" s="86"/>
      <c r="E159" s="86"/>
      <c r="F159" s="86"/>
      <c r="G159" s="86"/>
      <c r="H159" s="86"/>
      <c r="I159" s="86"/>
      <c r="J159" s="86"/>
      <c r="K159" s="86"/>
      <c r="L159" s="86"/>
      <c r="M159" s="86"/>
      <c r="N159" s="86"/>
      <c r="O159" s="86"/>
      <c r="P159" s="86"/>
      <c r="Q159" s="86"/>
      <c r="R159" s="86"/>
      <c r="S159" s="86"/>
      <c r="T159" s="70"/>
      <c r="U159" s="70"/>
      <c r="V159" s="70"/>
      <c r="W159" s="70"/>
    </row>
    <row r="160" spans="1:23" x14ac:dyDescent="0.2">
      <c r="A160" s="85"/>
      <c r="B160" s="86"/>
      <c r="C160" s="86"/>
      <c r="D160" s="86"/>
      <c r="E160" s="86"/>
      <c r="F160" s="86"/>
      <c r="G160" s="86"/>
      <c r="H160" s="86"/>
      <c r="I160" s="86"/>
      <c r="J160" s="86"/>
      <c r="K160" s="86"/>
      <c r="L160" s="86"/>
      <c r="M160" s="86"/>
      <c r="N160" s="86"/>
      <c r="O160" s="86"/>
      <c r="P160" s="86"/>
      <c r="Q160" s="86"/>
      <c r="R160" s="86"/>
      <c r="S160" s="86"/>
      <c r="T160" s="70"/>
      <c r="U160" s="70"/>
      <c r="V160" s="70"/>
      <c r="W160" s="70"/>
    </row>
  </sheetData>
  <mergeCells count="69">
    <mergeCell ref="R77:S77"/>
    <mergeCell ref="J100:K100"/>
    <mergeCell ref="R100:S100"/>
    <mergeCell ref="A141:M141"/>
    <mergeCell ref="B8:C8"/>
    <mergeCell ref="D8:E8"/>
    <mergeCell ref="F8:G8"/>
    <mergeCell ref="H8:I8"/>
    <mergeCell ref="L8:M8"/>
    <mergeCell ref="B31:C31"/>
    <mergeCell ref="D31:E31"/>
    <mergeCell ref="F31:G31"/>
    <mergeCell ref="H100:I100"/>
    <mergeCell ref="B54:C54"/>
    <mergeCell ref="D54:E54"/>
    <mergeCell ref="F54:G54"/>
    <mergeCell ref="H54:I54"/>
    <mergeCell ref="L54:M54"/>
    <mergeCell ref="H31:I31"/>
    <mergeCell ref="A122:M122"/>
    <mergeCell ref="B100:C100"/>
    <mergeCell ref="D100:E100"/>
    <mergeCell ref="F100:G100"/>
    <mergeCell ref="B77:C77"/>
    <mergeCell ref="D77:E77"/>
    <mergeCell ref="F77:G77"/>
    <mergeCell ref="H77:I77"/>
    <mergeCell ref="L77:M77"/>
    <mergeCell ref="J77:K77"/>
    <mergeCell ref="B123:C123"/>
    <mergeCell ref="D123:E123"/>
    <mergeCell ref="F123:G123"/>
    <mergeCell ref="H123:I123"/>
    <mergeCell ref="L123:M123"/>
    <mergeCell ref="A142:M142"/>
    <mergeCell ref="B143:C143"/>
    <mergeCell ref="D143:E143"/>
    <mergeCell ref="F143:G143"/>
    <mergeCell ref="H143:I143"/>
    <mergeCell ref="L143:M143"/>
    <mergeCell ref="V8:W8"/>
    <mergeCell ref="A7:W7"/>
    <mergeCell ref="N31:O31"/>
    <mergeCell ref="T31:U31"/>
    <mergeCell ref="V31:W31"/>
    <mergeCell ref="L31:M31"/>
    <mergeCell ref="N8:O8"/>
    <mergeCell ref="T8:U8"/>
    <mergeCell ref="J8:K8"/>
    <mergeCell ref="R8:S8"/>
    <mergeCell ref="J31:K31"/>
    <mergeCell ref="R31:S31"/>
    <mergeCell ref="P8:Q8"/>
    <mergeCell ref="N100:O100"/>
    <mergeCell ref="T100:U100"/>
    <mergeCell ref="V100:W100"/>
    <mergeCell ref="A30:W30"/>
    <mergeCell ref="A53:W53"/>
    <mergeCell ref="A76:W76"/>
    <mergeCell ref="A99:W99"/>
    <mergeCell ref="N54:O54"/>
    <mergeCell ref="T54:U54"/>
    <mergeCell ref="V54:W54"/>
    <mergeCell ref="N77:O77"/>
    <mergeCell ref="T77:U77"/>
    <mergeCell ref="V77:W77"/>
    <mergeCell ref="L100:M100"/>
    <mergeCell ref="J54:K54"/>
    <mergeCell ref="R54:S5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3</vt:i4>
      </vt:variant>
      <vt:variant>
        <vt:lpstr>Namngivna områden</vt:lpstr>
      </vt:variant>
      <vt:variant>
        <vt:i4>1</vt:i4>
      </vt:variant>
    </vt:vector>
  </HeadingPairs>
  <TitlesOfParts>
    <vt:vector size="4" baseType="lpstr">
      <vt:lpstr>PRE Plan</vt:lpstr>
      <vt:lpstr>Ark2</vt:lpstr>
      <vt:lpstr>Blad1</vt:lpstr>
      <vt:lpstr>'PRE Plan'!Utskriftsområde</vt:lpstr>
    </vt:vector>
  </TitlesOfParts>
  <Company>NorArmatur 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 Kristian Bjørnland</dc:creator>
  <cp:lastModifiedBy>Mattias Lindström</cp:lastModifiedBy>
  <cp:lastPrinted>2017-08-30T09:56:11Z</cp:lastPrinted>
  <dcterms:created xsi:type="dcterms:W3CDTF">2001-10-22T08:56:49Z</dcterms:created>
  <dcterms:modified xsi:type="dcterms:W3CDTF">2019-02-18T12:51:05Z</dcterms:modified>
</cp:coreProperties>
</file>